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d0b3dfcc202f72/Documents/City Government/Finance/"/>
    </mc:Choice>
  </mc:AlternateContent>
  <xr:revisionPtr revIDLastSave="172" documentId="8_{78F0BCE3-5AAC-41DA-A970-03339B0C03CF}" xr6:coauthVersionLast="47" xr6:coauthVersionMax="47" xr10:uidLastSave="{78CE0AB2-3268-40BF-8D00-2383664C1868}"/>
  <bookViews>
    <workbookView xWindow="-28920" yWindow="-1125" windowWidth="29040" windowHeight="15720" firstSheet="1" activeTab="5" xr2:uid="{00000000-000D-0000-FFFF-FFFF00000000}"/>
  </bookViews>
  <sheets>
    <sheet name="Cover" sheetId="37" r:id="rId1"/>
    <sheet name="Budget Summary" sheetId="1" r:id="rId2"/>
    <sheet name="Revenues Cover" sheetId="31" r:id="rId3"/>
    <sheet name="Revenues" sheetId="40" r:id="rId4"/>
    <sheet name="Expenses" sheetId="32" r:id="rId5"/>
    <sheet name="Gen Admin" sheetId="6" r:id="rId6"/>
    <sheet name="Finance" sheetId="7" r:id="rId7"/>
    <sheet name="Collector" sheetId="8" r:id="rId8"/>
    <sheet name="City Clerk" sheetId="10" r:id="rId9"/>
    <sheet name="Municipal Court" sheetId="11" r:id="rId10"/>
    <sheet name="Police Dept" sheetId="12" r:id="rId11"/>
    <sheet name="Animal Control" sheetId="13" r:id="rId12"/>
    <sheet name="Fire" sheetId="36" r:id="rId13"/>
    <sheet name="Code Enforcement" sheetId="14" r:id="rId14"/>
    <sheet name="Sportsplex" sheetId="18" r:id="rId15"/>
    <sheet name="Delta Gateway" sheetId="19" r:id="rId16"/>
    <sheet name="Ritz" sheetId="20" r:id="rId17"/>
    <sheet name="Shop" sheetId="33" r:id="rId18"/>
    <sheet name="Streets" sheetId="23" r:id="rId19"/>
    <sheet name="Sanitation" sheetId="24" r:id="rId20"/>
    <sheet name="Transfer Sta" sheetId="25" r:id="rId21"/>
    <sheet name="Signs and Signals" sheetId="26" r:id="rId22"/>
    <sheet name="Wastewater" sheetId="27" r:id="rId23"/>
    <sheet name="Thunder Bayou" sheetId="29" r:id="rId24"/>
    <sheet name="Parks-Pool" sheetId="21" r:id="rId25"/>
    <sheet name="Waterworks" sheetId="28" r:id="rId26"/>
    <sheet name="City Atty" sheetId="9" r:id="rId27"/>
    <sheet name="Appendix A" sheetId="41" r:id="rId28"/>
    <sheet name="Airport" sheetId="42" r:id="rId29"/>
    <sheet name="CATPC" sheetId="43" r:id="rId30"/>
  </sheets>
  <definedNames>
    <definedName name="_xlnm.Print_Area" localSheetId="0">Cover!$A$4:$I$50</definedName>
    <definedName name="_xlnm.Print_Titles" localSheetId="3">Revenues!$1:$1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AU6" i="20"/>
  <c r="AU7" i="20"/>
  <c r="AU8" i="20"/>
  <c r="AU9" i="20"/>
  <c r="AU10" i="20"/>
  <c r="AU11" i="20"/>
  <c r="AU12" i="20"/>
  <c r="AU13" i="20"/>
  <c r="AU14" i="20"/>
  <c r="AU15" i="20"/>
  <c r="AU16" i="20"/>
  <c r="AU18" i="20"/>
  <c r="AU19" i="20"/>
  <c r="AU20" i="20"/>
  <c r="AU21" i="20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47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E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10" i="43"/>
  <c r="E11" i="43"/>
  <c r="E12" i="43"/>
  <c r="E13" i="43"/>
  <c r="E14" i="43"/>
  <c r="E15" i="43"/>
  <c r="E16" i="43"/>
  <c r="E17" i="43"/>
  <c r="E18" i="43"/>
  <c r="E19" i="43"/>
  <c r="E9" i="43"/>
  <c r="E5" i="42"/>
  <c r="F5" i="9"/>
  <c r="F5" i="28"/>
  <c r="F5" i="21"/>
  <c r="F5" i="29"/>
  <c r="I5" i="27"/>
  <c r="F4" i="25"/>
  <c r="F4" i="24"/>
  <c r="F4" i="23"/>
  <c r="H5" i="33"/>
  <c r="AU5" i="20"/>
  <c r="H5" i="19"/>
  <c r="F6" i="18"/>
  <c r="F4" i="14"/>
  <c r="I5" i="36"/>
  <c r="F6" i="13"/>
  <c r="I3" i="12"/>
  <c r="F5" i="11"/>
  <c r="F5" i="26" l="1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8" i="26"/>
  <c r="F39" i="26"/>
  <c r="F40" i="26"/>
  <c r="F41" i="26"/>
  <c r="F42" i="26"/>
  <c r="F4" i="26"/>
  <c r="E3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3" i="1"/>
  <c r="G24" i="1"/>
  <c r="G25" i="1"/>
  <c r="G26" i="1"/>
  <c r="G27" i="1"/>
  <c r="G28" i="1"/>
  <c r="G4" i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20" i="10"/>
  <c r="F21" i="10"/>
  <c r="F22" i="10"/>
  <c r="F23" i="10"/>
  <c r="F24" i="10"/>
  <c r="F25" i="10"/>
  <c r="F26" i="10"/>
  <c r="F27" i="10"/>
  <c r="F5" i="10"/>
  <c r="G2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4" i="8"/>
  <c r="G27" i="8"/>
  <c r="G28" i="8"/>
  <c r="G29" i="8"/>
  <c r="G30" i="8"/>
  <c r="G32" i="8"/>
  <c r="G5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5" i="7"/>
  <c r="F55" i="6"/>
  <c r="F54" i="6"/>
  <c r="F53" i="6"/>
  <c r="F52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C19" i="43"/>
  <c r="C26" i="42"/>
  <c r="C13" i="42"/>
  <c r="F31" i="1"/>
  <c r="AS20" i="20"/>
  <c r="AR9" i="20"/>
  <c r="AS9" i="20"/>
  <c r="AS21" i="20" l="1"/>
  <c r="D31" i="21"/>
  <c r="D14" i="21"/>
  <c r="D9" i="21"/>
  <c r="D29" i="11"/>
  <c r="D15" i="11"/>
  <c r="D31" i="11" s="1"/>
  <c r="G50" i="27"/>
  <c r="G13" i="27"/>
  <c r="F33" i="19"/>
  <c r="F10" i="19"/>
  <c r="D47" i="28"/>
  <c r="D14" i="28"/>
  <c r="D40" i="26"/>
  <c r="D36" i="26"/>
  <c r="D31" i="26"/>
  <c r="D28" i="26"/>
  <c r="D12" i="26"/>
  <c r="D9" i="26"/>
  <c r="D45" i="24"/>
  <c r="D12" i="24"/>
  <c r="D8" i="24"/>
  <c r="D47" i="24" s="1"/>
  <c r="D49" i="23"/>
  <c r="D41" i="23"/>
  <c r="D13" i="23"/>
  <c r="D9" i="23"/>
  <c r="F25" i="33"/>
  <c r="F10" i="33"/>
  <c r="E27" i="7"/>
  <c r="E11" i="7"/>
  <c r="D53" i="29"/>
  <c r="D14" i="29"/>
  <c r="D10" i="29"/>
  <c r="D16" i="9"/>
  <c r="D10" i="9"/>
  <c r="D29" i="18"/>
  <c r="D11" i="18"/>
  <c r="D54" i="6"/>
  <c r="D19" i="6"/>
  <c r="D46" i="13"/>
  <c r="D19" i="13"/>
  <c r="D47" i="13" s="1"/>
  <c r="D46" i="14"/>
  <c r="D15" i="14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6" i="12"/>
  <c r="F13" i="12"/>
  <c r="G12" i="12"/>
  <c r="G11" i="12"/>
  <c r="G10" i="12"/>
  <c r="G9" i="12"/>
  <c r="G8" i="12"/>
  <c r="G13" i="12" s="1"/>
  <c r="G7" i="12"/>
  <c r="G6" i="12"/>
  <c r="G5" i="12"/>
  <c r="G4" i="12"/>
  <c r="G3" i="12"/>
  <c r="D13" i="12"/>
  <c r="C13" i="12"/>
  <c r="D63" i="12"/>
  <c r="G16" i="36"/>
  <c r="F45" i="36"/>
  <c r="F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8" i="36"/>
  <c r="G27" i="36"/>
  <c r="G26" i="36"/>
  <c r="G25" i="36"/>
  <c r="G24" i="36"/>
  <c r="G23" i="36"/>
  <c r="G22" i="36"/>
  <c r="G21" i="36"/>
  <c r="G20" i="36"/>
  <c r="G19" i="36"/>
  <c r="G11" i="36"/>
  <c r="G7" i="36"/>
  <c r="G5" i="36"/>
  <c r="D44" i="36"/>
  <c r="D16" i="36"/>
  <c r="D27" i="10"/>
  <c r="D24" i="10"/>
  <c r="D12" i="10"/>
  <c r="E10" i="8"/>
  <c r="E31" i="8"/>
  <c r="C29" i="25"/>
  <c r="C31" i="25" s="1"/>
  <c r="C12" i="25"/>
  <c r="C20" i="20"/>
  <c r="C21" i="20" s="1"/>
  <c r="B20" i="20"/>
  <c r="B21" i="20" s="1"/>
  <c r="B19" i="43"/>
  <c r="F35" i="19" l="1"/>
  <c r="D47" i="14"/>
  <c r="D18" i="9"/>
  <c r="D49" i="28"/>
  <c r="D33" i="21"/>
  <c r="D54" i="29"/>
  <c r="G51" i="27"/>
  <c r="D42" i="26"/>
  <c r="F27" i="33"/>
  <c r="D31" i="18"/>
  <c r="D55" i="6"/>
  <c r="E29" i="7"/>
  <c r="D51" i="23"/>
  <c r="D65" i="12"/>
  <c r="D45" i="36"/>
  <c r="E33" i="8"/>
  <c r="I30" i="1"/>
  <c r="I32" i="1" s="1"/>
  <c r="C44" i="36" l="1"/>
  <c r="G18" i="36"/>
  <c r="G17" i="36"/>
  <c r="G15" i="36"/>
  <c r="G13" i="36"/>
  <c r="G10" i="36"/>
  <c r="G9" i="36"/>
  <c r="G6" i="36"/>
  <c r="E25" i="33" l="1"/>
  <c r="C103" i="40" l="1"/>
  <c r="C54" i="6" l="1"/>
  <c r="C19" i="6"/>
  <c r="C55" i="6" l="1"/>
  <c r="P30" i="1"/>
  <c r="P32" i="1" s="1"/>
  <c r="G17" i="12" l="1"/>
  <c r="G15" i="12"/>
  <c r="G63" i="12" l="1"/>
  <c r="G65" i="12" l="1"/>
  <c r="C46" i="13" l="1"/>
  <c r="C19" i="13"/>
  <c r="C47" i="13" l="1"/>
  <c r="B26" i="42"/>
  <c r="B13" i="42"/>
  <c r="E63" i="12" l="1"/>
  <c r="F63" i="12"/>
  <c r="C30" i="1"/>
  <c r="C46" i="14" l="1"/>
  <c r="C15" i="14"/>
  <c r="C47" i="14" l="1"/>
  <c r="C63" i="12"/>
  <c r="C65" i="12" l="1"/>
  <c r="C29" i="11"/>
  <c r="C15" i="11"/>
  <c r="C31" i="11" l="1"/>
  <c r="E33" i="19"/>
  <c r="E10" i="19"/>
  <c r="E35" i="19" l="1"/>
  <c r="AR20" i="20"/>
  <c r="AR21" i="20" s="1"/>
  <c r="C14" i="28" l="1"/>
  <c r="C47" i="28"/>
  <c r="C31" i="21"/>
  <c r="C14" i="21"/>
  <c r="C9" i="21"/>
  <c r="C33" i="21" l="1"/>
  <c r="C49" i="28"/>
  <c r="C16" i="36"/>
  <c r="C45" i="36" l="1"/>
  <c r="C49" i="23"/>
  <c r="C41" i="23"/>
  <c r="C13" i="23"/>
  <c r="C9" i="23"/>
  <c r="C45" i="24"/>
  <c r="C12" i="24"/>
  <c r="C8" i="24"/>
  <c r="C40" i="26"/>
  <c r="C36" i="26"/>
  <c r="C31" i="26"/>
  <c r="C28" i="26"/>
  <c r="C12" i="26"/>
  <c r="C9" i="26"/>
  <c r="E10" i="33"/>
  <c r="C16" i="9"/>
  <c r="C10" i="9"/>
  <c r="C53" i="29"/>
  <c r="C14" i="29"/>
  <c r="C10" i="29"/>
  <c r="F50" i="27"/>
  <c r="F13" i="27"/>
  <c r="C24" i="10"/>
  <c r="C12" i="10"/>
  <c r="C27" i="10" s="1"/>
  <c r="D31" i="8"/>
  <c r="G31" i="8" s="1"/>
  <c r="D10" i="8"/>
  <c r="D27" i="7"/>
  <c r="D11" i="7"/>
  <c r="D29" i="7" l="1"/>
  <c r="D33" i="8"/>
  <c r="G33" i="8" s="1"/>
  <c r="F51" i="27"/>
  <c r="C18" i="9"/>
  <c r="C54" i="29"/>
  <c r="C42" i="26"/>
  <c r="E27" i="33"/>
  <c r="C47" i="24"/>
  <c r="C51" i="23"/>
  <c r="H103" i="40"/>
  <c r="B103" i="40" l="1"/>
  <c r="H30" i="1"/>
  <c r="H32" i="1" s="1"/>
  <c r="G44" i="36" l="1"/>
  <c r="D103" i="40"/>
  <c r="E13" i="12" l="1"/>
  <c r="J103" i="40" l="1"/>
  <c r="I103" i="40"/>
  <c r="G103" i="40"/>
  <c r="F103" i="40"/>
  <c r="E103" i="40"/>
  <c r="G105" i="40" l="1"/>
  <c r="C29" i="18"/>
  <c r="C11" i="18"/>
  <c r="C31" i="18" l="1"/>
  <c r="D29" i="25"/>
  <c r="D31" i="25" s="1"/>
  <c r="D12" i="25"/>
  <c r="D49" i="11" l="1"/>
  <c r="N30" i="1" l="1"/>
  <c r="N32" i="1" s="1"/>
  <c r="M30" i="1"/>
  <c r="M32" i="1" s="1"/>
  <c r="L30" i="1"/>
  <c r="L32" i="1" s="1"/>
  <c r="O30" i="1"/>
  <c r="O32" i="1" s="1"/>
  <c r="K30" i="1"/>
  <c r="K32" i="1" s="1"/>
  <c r="J30" i="1"/>
  <c r="J32" i="1" s="1"/>
  <c r="F30" i="1" l="1"/>
  <c r="F65" i="12"/>
  <c r="C49" i="11" l="1"/>
  <c r="F16" i="36" l="1"/>
  <c r="E65" i="12" l="1"/>
  <c r="E44" i="36" l="1"/>
  <c r="E16" i="36"/>
  <c r="G45" i="36" l="1"/>
  <c r="E45" i="36"/>
  <c r="D27" i="33"/>
  <c r="D25" i="33"/>
  <c r="C25" i="33"/>
  <c r="D22" i="33"/>
  <c r="D20" i="33"/>
  <c r="D19" i="33"/>
  <c r="D18" i="33"/>
  <c r="D17" i="33"/>
  <c r="D12" i="33"/>
  <c r="D10" i="33"/>
  <c r="C10" i="33"/>
  <c r="D9" i="33"/>
  <c r="D8" i="33"/>
  <c r="D6" i="33"/>
  <c r="D5" i="33"/>
  <c r="C27" i="7"/>
  <c r="C11" i="7"/>
  <c r="C27" i="33" l="1"/>
  <c r="C29" i="7"/>
  <c r="C50" i="27" l="1"/>
  <c r="D49" i="27"/>
  <c r="D48" i="27"/>
  <c r="D46" i="27"/>
  <c r="D45" i="27"/>
  <c r="D43" i="27"/>
  <c r="D40" i="27"/>
  <c r="D36" i="27"/>
  <c r="D35" i="27"/>
  <c r="D29" i="27"/>
  <c r="D28" i="27"/>
  <c r="D26" i="27"/>
  <c r="D24" i="27"/>
  <c r="D22" i="27"/>
  <c r="D20" i="27"/>
  <c r="D18" i="27"/>
  <c r="C13" i="27"/>
  <c r="C51" i="27" s="1"/>
  <c r="D12" i="27"/>
  <c r="D9" i="27"/>
  <c r="D7" i="27"/>
  <c r="D5" i="27"/>
  <c r="C33" i="19"/>
  <c r="D28" i="19"/>
  <c r="D22" i="19"/>
  <c r="D18" i="19"/>
  <c r="D16" i="19"/>
  <c r="C14" i="19"/>
  <c r="C10" i="19"/>
  <c r="D9" i="19"/>
  <c r="D8" i="19"/>
  <c r="AP54" i="20"/>
  <c r="AK54" i="20"/>
  <c r="AJ54" i="20"/>
  <c r="AG54" i="20"/>
  <c r="I54" i="20"/>
  <c r="E54" i="20"/>
  <c r="C31" i="8"/>
  <c r="C10" i="8"/>
  <c r="C35" i="19" l="1"/>
  <c r="C33" i="8"/>
  <c r="D13" i="19"/>
  <c r="D6" i="27"/>
  <c r="D17" i="27"/>
  <c r="D21" i="27"/>
  <c r="D23" i="27"/>
  <c r="D38" i="27"/>
  <c r="D41" i="27"/>
  <c r="D10" i="27"/>
  <c r="D8" i="27"/>
  <c r="D25" i="27"/>
  <c r="D19" i="27"/>
  <c r="D30" i="27"/>
  <c r="D42" i="27"/>
  <c r="D7" i="19"/>
  <c r="D32" i="19"/>
  <c r="D5" i="19"/>
  <c r="D23" i="19"/>
  <c r="D30" i="19"/>
  <c r="D6" i="19"/>
  <c r="D12" i="19"/>
  <c r="D19" i="19"/>
  <c r="D26" i="19"/>
  <c r="D31" i="19"/>
  <c r="D34" i="27" l="1"/>
  <c r="D50" i="27"/>
  <c r="D13" i="27"/>
  <c r="D33" i="19"/>
  <c r="D10" i="19"/>
  <c r="D14" i="19"/>
  <c r="D17" i="19"/>
  <c r="D51" i="27" l="1"/>
  <c r="D35" i="19"/>
</calcChain>
</file>

<file path=xl/sharedStrings.xml><?xml version="1.0" encoding="utf-8"?>
<sst xmlns="http://schemas.openxmlformats.org/spreadsheetml/2006/main" count="1733" uniqueCount="1050">
  <si>
    <t>CITY OF BLYTHEVILLE</t>
  </si>
  <si>
    <t>SUMMARY SHEET</t>
  </si>
  <si>
    <t>DEPT.
NO.</t>
  </si>
  <si>
    <t>EXPENDITURES</t>
  </si>
  <si>
    <t>Finance</t>
  </si>
  <si>
    <t>City Collector</t>
  </si>
  <si>
    <t>City Clerk</t>
  </si>
  <si>
    <t>Municipal Court</t>
  </si>
  <si>
    <t>Animal Control</t>
  </si>
  <si>
    <t>Code Enforcement</t>
  </si>
  <si>
    <t>Youth Sportsplex</t>
  </si>
  <si>
    <t>Delta Gateway Museum</t>
  </si>
  <si>
    <t>Shop</t>
  </si>
  <si>
    <t>Corrections</t>
  </si>
  <si>
    <t>Health and Sanitation</t>
  </si>
  <si>
    <t>Transfer Station</t>
  </si>
  <si>
    <t>Signs &amp; Signals</t>
  </si>
  <si>
    <t>Communications</t>
  </si>
  <si>
    <t>Wastewater</t>
  </si>
  <si>
    <t>City Parks and Pool</t>
  </si>
  <si>
    <t>Waterworks</t>
  </si>
  <si>
    <t>City Attorney</t>
  </si>
  <si>
    <t>Difference</t>
  </si>
  <si>
    <t xml:space="preserve"> </t>
  </si>
  <si>
    <t>DEPARTMENT 18</t>
  </si>
  <si>
    <t>Sample &amp; Testing Fees</t>
  </si>
  <si>
    <t>Dogwood Sewer Collections</t>
  </si>
  <si>
    <t>Interest Income</t>
  </si>
  <si>
    <t>Milestone Study</t>
  </si>
  <si>
    <t>TOTAL</t>
  </si>
  <si>
    <t>Debris Removal</t>
  </si>
  <si>
    <t>Certificate of Occupancy</t>
  </si>
  <si>
    <t>Electric Franchise</t>
  </si>
  <si>
    <t>Natural Gas Franchise</t>
  </si>
  <si>
    <t>Telephone Franchise</t>
  </si>
  <si>
    <t>Cable TV Franchise</t>
  </si>
  <si>
    <t>Private Club Tax</t>
  </si>
  <si>
    <t>Dog Pound Collections</t>
  </si>
  <si>
    <t>Parks/Recreation Sales Tax</t>
  </si>
  <si>
    <t>Infrastructure Sales Tax</t>
  </si>
  <si>
    <t>Sale of Other Assets</t>
  </si>
  <si>
    <t>Miscellaneous</t>
  </si>
  <si>
    <t>Mosquito Fees</t>
  </si>
  <si>
    <t>Highway Severance Tax</t>
  </si>
  <si>
    <t>State Turnback</t>
  </si>
  <si>
    <t>City Clerk Fees</t>
  </si>
  <si>
    <t>Loan Proceeds</t>
  </si>
  <si>
    <t>DEPARTMENT 1</t>
  </si>
  <si>
    <t>GENERAL ADMINISTRATION</t>
  </si>
  <si>
    <t>PERSONNEL</t>
  </si>
  <si>
    <t>2012 Actual 1st Quarter</t>
  </si>
  <si>
    <t>Budgeted 1st Quarter</t>
  </si>
  <si>
    <t>2013 Actual 1st Quarter</t>
  </si>
  <si>
    <t>Budgeted Jan-Apr 2013</t>
  </si>
  <si>
    <t>Actual Jan-Apr 2013</t>
  </si>
  <si>
    <t>Percentage of Change</t>
  </si>
  <si>
    <t>Annualized (Actual x 3)</t>
  </si>
  <si>
    <t>Budgeted Jan-May 2013</t>
  </si>
  <si>
    <t>Actual Jan-May 2013</t>
  </si>
  <si>
    <t>% Change</t>
  </si>
  <si>
    <t>Annualized (actualx2.4)</t>
  </si>
  <si>
    <t>Budgeted Jan-Jun 2013</t>
  </si>
  <si>
    <t>Actual Jan-Jun 2013</t>
  </si>
  <si>
    <t>Annualized (actualx2)</t>
  </si>
  <si>
    <t>Proposed Amendment</t>
  </si>
  <si>
    <t>Budgeted Jan-Aug 2013</t>
  </si>
  <si>
    <t>Actual Jan-Aug 2013</t>
  </si>
  <si>
    <t>Avg Monthly</t>
  </si>
  <si>
    <t>Annualized</t>
  </si>
  <si>
    <t>Budgeted Jan-Oct</t>
  </si>
  <si>
    <t>Actual Jan-Oct</t>
  </si>
  <si>
    <t>Budgeted    Jan-Nov</t>
  </si>
  <si>
    <t>Actual Jan-Nov</t>
  </si>
  <si>
    <t>Percent over/under</t>
  </si>
  <si>
    <t>Percent Change</t>
  </si>
  <si>
    <t>609-01-05</t>
  </si>
  <si>
    <t>Pension Fund</t>
  </si>
  <si>
    <t>611-01-05</t>
  </si>
  <si>
    <t>Retirement Pay</t>
  </si>
  <si>
    <t>606-01-05</t>
  </si>
  <si>
    <t>Group Insurance</t>
  </si>
  <si>
    <t>Group Insurance - City Council</t>
  </si>
  <si>
    <t>610-01-05</t>
  </si>
  <si>
    <t>Contract Labor</t>
  </si>
  <si>
    <t>604-01-05</t>
  </si>
  <si>
    <t>605-01-05</t>
  </si>
  <si>
    <t>Payroll Taxes</t>
  </si>
  <si>
    <t>601-01-05</t>
  </si>
  <si>
    <t>Salaries - City Council</t>
  </si>
  <si>
    <t>Salaries</t>
  </si>
  <si>
    <t>SUPPLIES</t>
  </si>
  <si>
    <t>660-01-05</t>
  </si>
  <si>
    <t>General Supplies</t>
  </si>
  <si>
    <t>686-01-05</t>
  </si>
  <si>
    <t>Office Supplies</t>
  </si>
  <si>
    <t>GENERAL OPERATIONS</t>
  </si>
  <si>
    <t>678-01-05</t>
  </si>
  <si>
    <t>Advertising &amp; Publications</t>
  </si>
  <si>
    <t>741-01-05</t>
  </si>
  <si>
    <t>Aeroplex Rent</t>
  </si>
  <si>
    <t>665-01-05</t>
  </si>
  <si>
    <t>Building Repairs</t>
  </si>
  <si>
    <t>676-01-05</t>
  </si>
  <si>
    <t>Communications - Phone</t>
  </si>
  <si>
    <t>Credit Card Fees</t>
  </si>
  <si>
    <t>682-01-05</t>
  </si>
  <si>
    <t>Dues &amp; Subscriptions</t>
  </si>
  <si>
    <t>647-01-05</t>
  </si>
  <si>
    <t>Equip.  Lease/Rental</t>
  </si>
  <si>
    <t>646-01-05</t>
  </si>
  <si>
    <t>Equip. Replacement</t>
  </si>
  <si>
    <t>648-01-05</t>
  </si>
  <si>
    <t>Gas &amp; Oil</t>
  </si>
  <si>
    <t>Grounds Maintenance</t>
  </si>
  <si>
    <t>659-01-05</t>
  </si>
  <si>
    <t>Inspections &amp; Permits</t>
  </si>
  <si>
    <t>677-01-05</t>
  </si>
  <si>
    <t>Insurance</t>
  </si>
  <si>
    <t>680-01-05</t>
  </si>
  <si>
    <t>Legal Fees &amp; Expenses</t>
  </si>
  <si>
    <t>651-01-05</t>
  </si>
  <si>
    <t>Maint. &amp; Rep. - Other</t>
  </si>
  <si>
    <t>650-01-05</t>
  </si>
  <si>
    <t>Maint. &amp; Rep. - Vehicles</t>
  </si>
  <si>
    <t>683-01-05</t>
  </si>
  <si>
    <t>Maint. &amp; Repairs - Off. Equip.</t>
  </si>
  <si>
    <t>690-01-05</t>
  </si>
  <si>
    <t xml:space="preserve">Miscellaneous </t>
  </si>
  <si>
    <t>New Equip under $1000</t>
  </si>
  <si>
    <t>684-01-05</t>
  </si>
  <si>
    <t>Postage</t>
  </si>
  <si>
    <t>685-01-05</t>
  </si>
  <si>
    <t>Printing</t>
  </si>
  <si>
    <t>681-01-05</t>
  </si>
  <si>
    <t>Professional Services</t>
  </si>
  <si>
    <t>679-01-05</t>
  </si>
  <si>
    <t>Public Relations</t>
  </si>
  <si>
    <t>Real Estate Taxes</t>
  </si>
  <si>
    <t>Service Charge</t>
  </si>
  <si>
    <t>State Sales Tax Payable</t>
  </si>
  <si>
    <t>Testing Expenses</t>
  </si>
  <si>
    <t>668-01-05</t>
  </si>
  <si>
    <t>Training &amp; Prof. Development</t>
  </si>
  <si>
    <t>612-01-05</t>
  </si>
  <si>
    <t>Travel &amp; Meetings</t>
  </si>
  <si>
    <t>649-01-05</t>
  </si>
  <si>
    <t>Tires</t>
  </si>
  <si>
    <t>607-01-05</t>
  </si>
  <si>
    <t>Uniforms</t>
  </si>
  <si>
    <t>654-01-05</t>
  </si>
  <si>
    <t>Utilities:  Gas &amp; Electric</t>
  </si>
  <si>
    <t>615-01-05</t>
  </si>
  <si>
    <t>Workers Compensation</t>
  </si>
  <si>
    <t>661-01-05</t>
  </si>
  <si>
    <t>Main Street</t>
  </si>
  <si>
    <t>Mississippi County Union Mission</t>
  </si>
  <si>
    <t>Free Med Clinic</t>
  </si>
  <si>
    <t>DEPARTMENT TOTAL</t>
  </si>
  <si>
    <t>DEPARTMENT 2</t>
  </si>
  <si>
    <t>FINANCE AND PURCHASING</t>
  </si>
  <si>
    <t>Budgeted 2012</t>
  </si>
  <si>
    <t>% of Total Budget</t>
  </si>
  <si>
    <t>609-02-05</t>
  </si>
  <si>
    <t>606-02-05</t>
  </si>
  <si>
    <t>604-02-05</t>
  </si>
  <si>
    <t>605-02-05</t>
  </si>
  <si>
    <t>601-02-05</t>
  </si>
  <si>
    <t>686-02-05</t>
  </si>
  <si>
    <t>Advertising and Publication</t>
  </si>
  <si>
    <t>676-02-05</t>
  </si>
  <si>
    <t>646-02-05</t>
  </si>
  <si>
    <t>647-02-05</t>
  </si>
  <si>
    <t>Equip. Lease and Rental</t>
  </si>
  <si>
    <t>690-02-05</t>
  </si>
  <si>
    <t>684-02-05</t>
  </si>
  <si>
    <t>Software</t>
  </si>
  <si>
    <t>668-02-05</t>
  </si>
  <si>
    <t>615-02-05</t>
  </si>
  <si>
    <t xml:space="preserve"> Workers Compensation</t>
  </si>
  <si>
    <t>DEPARTMENT 3</t>
  </si>
  <si>
    <t>CITY COLLECTOR</t>
  </si>
  <si>
    <t>609-03-05</t>
  </si>
  <si>
    <t>606-03-05</t>
  </si>
  <si>
    <t>604-03-05</t>
  </si>
  <si>
    <t>605-03-05</t>
  </si>
  <si>
    <t>601-03-05</t>
  </si>
  <si>
    <t>660-03-05</t>
  </si>
  <si>
    <t>686-03-05</t>
  </si>
  <si>
    <t>676-03-05</t>
  </si>
  <si>
    <t>647-03-05</t>
  </si>
  <si>
    <t>646-03-05</t>
  </si>
  <si>
    <t>683-03-05</t>
  </si>
  <si>
    <t>684-03-05</t>
  </si>
  <si>
    <t>Prepaid postage</t>
  </si>
  <si>
    <t>685-03-05</t>
  </si>
  <si>
    <t>681-03-05</t>
  </si>
  <si>
    <t>Travel and Meetings</t>
  </si>
  <si>
    <t>615-03-05</t>
  </si>
  <si>
    <t>DEPARTMENT 24</t>
  </si>
  <si>
    <t>CITY ATTORNEY</t>
  </si>
  <si>
    <t>606-24-05</t>
  </si>
  <si>
    <t>605-24-05</t>
  </si>
  <si>
    <t>601-24-05</t>
  </si>
  <si>
    <t>686-24-05</t>
  </si>
  <si>
    <t>City Attorney Expense</t>
  </si>
  <si>
    <t>DEPARTMENT 4</t>
  </si>
  <si>
    <t>CITY CLERK</t>
  </si>
  <si>
    <t>611-04-05</t>
  </si>
  <si>
    <t>606-04-05</t>
  </si>
  <si>
    <t>605-04-05</t>
  </si>
  <si>
    <t>601-04-05</t>
  </si>
  <si>
    <t>660-04-05</t>
  </si>
  <si>
    <t>686-04-05</t>
  </si>
  <si>
    <t>676-04-05</t>
  </si>
  <si>
    <t>682-04-05</t>
  </si>
  <si>
    <t>646-04-05</t>
  </si>
  <si>
    <t>683-04-05</t>
  </si>
  <si>
    <t>684-04-05</t>
  </si>
  <si>
    <t>612-04-05</t>
  </si>
  <si>
    <t>615-04-05</t>
  </si>
  <si>
    <t>DEPARTMENT 5</t>
  </si>
  <si>
    <t>MUNICIPAL COURT</t>
  </si>
  <si>
    <t>609-05-05</t>
  </si>
  <si>
    <t>606-05-05</t>
  </si>
  <si>
    <t>605-05-05</t>
  </si>
  <si>
    <t>601-05-05</t>
  </si>
  <si>
    <t>660-05-05</t>
  </si>
  <si>
    <t>686-05-05</t>
  </si>
  <si>
    <t>665-05-05</t>
  </si>
  <si>
    <t>Building Maintenance</t>
  </si>
  <si>
    <t>662-05-05</t>
  </si>
  <si>
    <t>Collection Expense for Fines</t>
  </si>
  <si>
    <t>676-05-05</t>
  </si>
  <si>
    <t>682-05-05</t>
  </si>
  <si>
    <t>647-05-05</t>
  </si>
  <si>
    <t>683-05-05</t>
  </si>
  <si>
    <t>684-05-05</t>
  </si>
  <si>
    <t>685-05-05</t>
  </si>
  <si>
    <t>612-05-05</t>
  </si>
  <si>
    <t>655-05-05</t>
  </si>
  <si>
    <t xml:space="preserve">Utilities - Gas &amp; Electric  </t>
  </si>
  <si>
    <t>615-05-05</t>
  </si>
  <si>
    <t>Automation Fund</t>
  </si>
  <si>
    <t>COURT AUTOMATION FUND</t>
  </si>
  <si>
    <t>The Automation Fund was set up by State law for money collected as a finance charge on time</t>
  </si>
  <si>
    <t xml:space="preserve">payment accounts for fines.  This money can only be used for court automation (computers, </t>
  </si>
  <si>
    <t>printers etc..)  Large expenditures from this account must be approved by the City Council</t>
  </si>
  <si>
    <t>and the Quorum Court.  The budget for this fund (shown below) is reflected in the Municipal</t>
  </si>
  <si>
    <t>Court department total above.</t>
  </si>
  <si>
    <t>609-06-05</t>
  </si>
  <si>
    <t>606-06-05</t>
  </si>
  <si>
    <t>605-06-05</t>
  </si>
  <si>
    <t>601-06-05</t>
  </si>
  <si>
    <t>667-06-05</t>
  </si>
  <si>
    <t>660-06-05</t>
  </si>
  <si>
    <t>686-06-05</t>
  </si>
  <si>
    <t>678-06-05</t>
  </si>
  <si>
    <t>665-06-05</t>
  </si>
  <si>
    <t>676-06-05</t>
  </si>
  <si>
    <t>675-06-05</t>
  </si>
  <si>
    <t>Communications - Radio</t>
  </si>
  <si>
    <t>646-06-05</t>
  </si>
  <si>
    <t>648-06-05</t>
  </si>
  <si>
    <t>677-06-05</t>
  </si>
  <si>
    <t>701-06-05</t>
  </si>
  <si>
    <t>Investigative Expenses</t>
  </si>
  <si>
    <t>680-06-05</t>
  </si>
  <si>
    <t>Legal Fees</t>
  </si>
  <si>
    <t>Licensing Fees</t>
  </si>
  <si>
    <t>651-06-05</t>
  </si>
  <si>
    <t>650-06-05</t>
  </si>
  <si>
    <t>683-06-05</t>
  </si>
  <si>
    <t>709-06-05</t>
  </si>
  <si>
    <t>690-06-05</t>
  </si>
  <si>
    <t>703-06-05</t>
  </si>
  <si>
    <t>684-06-05</t>
  </si>
  <si>
    <t>685-06-05</t>
  </si>
  <si>
    <t>681-06-05</t>
  </si>
  <si>
    <t>614-06-05</t>
  </si>
  <si>
    <t>649-06-05</t>
  </si>
  <si>
    <t>Tires &amp; Tubes</t>
  </si>
  <si>
    <t>668-06-05</t>
  </si>
  <si>
    <t>612-06-05</t>
  </si>
  <si>
    <t>608-06-05</t>
  </si>
  <si>
    <t>Unemployment</t>
  </si>
  <si>
    <t>607-06-05</t>
  </si>
  <si>
    <t>654-06-05</t>
  </si>
  <si>
    <t>672-06-05</t>
  </si>
  <si>
    <t>DEPARTMENT 7</t>
  </si>
  <si>
    <t>ANIMAL CONTROL</t>
  </si>
  <si>
    <t>609-07-05</t>
  </si>
  <si>
    <t>214-07-05</t>
  </si>
  <si>
    <t>606-07-05</t>
  </si>
  <si>
    <t>605-07-05</t>
  </si>
  <si>
    <t>601-07-05</t>
  </si>
  <si>
    <t>669-07-05</t>
  </si>
  <si>
    <t>Animal Food</t>
  </si>
  <si>
    <t>660-07-05</t>
  </si>
  <si>
    <t>686-07-05</t>
  </si>
  <si>
    <t>665-07-05</t>
  </si>
  <si>
    <t>656-07-05</t>
  </si>
  <si>
    <t>Chemicals</t>
  </si>
  <si>
    <t>676-07-05</t>
  </si>
  <si>
    <t>675-07-05</t>
  </si>
  <si>
    <t>646-07-05</t>
  </si>
  <si>
    <t>664-07-05</t>
  </si>
  <si>
    <t>652-07-05</t>
  </si>
  <si>
    <t>651-07-05</t>
  </si>
  <si>
    <t>650-07-05</t>
  </si>
  <si>
    <t>685-07-05</t>
  </si>
  <si>
    <t>612-07-05</t>
  </si>
  <si>
    <t>654-07-05</t>
  </si>
  <si>
    <t>607-07-05</t>
  </si>
  <si>
    <t>671-07-05</t>
  </si>
  <si>
    <t>672-07-05</t>
  </si>
  <si>
    <t>615-07-05</t>
  </si>
  <si>
    <t>609-09-05</t>
  </si>
  <si>
    <t>214-09-05</t>
  </si>
  <si>
    <t>606-09-05</t>
  </si>
  <si>
    <t>605-09-05</t>
  </si>
  <si>
    <t>601-09-05</t>
  </si>
  <si>
    <t>660-09-05</t>
  </si>
  <si>
    <t>686-09-05</t>
  </si>
  <si>
    <t>Advertising &amp; Publication</t>
  </si>
  <si>
    <t>676-09-05</t>
  </si>
  <si>
    <t>682-09-05</t>
  </si>
  <si>
    <t>646-09-05</t>
  </si>
  <si>
    <t>648-09-05</t>
  </si>
  <si>
    <t>652-09-05</t>
  </si>
  <si>
    <t>650-09-05</t>
  </si>
  <si>
    <t>684-09-05</t>
  </si>
  <si>
    <t>685-09-05</t>
  </si>
  <si>
    <t>649-09-05</t>
  </si>
  <si>
    <t>668-09-05</t>
  </si>
  <si>
    <t>612-09-05</t>
  </si>
  <si>
    <t>607-09-05</t>
  </si>
  <si>
    <t>615-09-05</t>
  </si>
  <si>
    <t>Maint. &amp; Repairs - Building</t>
  </si>
  <si>
    <t>Equipment Lease/Rental</t>
  </si>
  <si>
    <t>Testing Expense</t>
  </si>
  <si>
    <t>FIRE DEPARTMENT</t>
  </si>
  <si>
    <t>609-08-05</t>
  </si>
  <si>
    <t>606-08-05</t>
  </si>
  <si>
    <t>604-08-05</t>
  </si>
  <si>
    <t>605-08-05</t>
  </si>
  <si>
    <t>601-08-05</t>
  </si>
  <si>
    <t>660-08-05</t>
  </si>
  <si>
    <t>686-08-05</t>
  </si>
  <si>
    <t>678-08-05</t>
  </si>
  <si>
    <t>665-08-05</t>
  </si>
  <si>
    <t>607-08-05</t>
  </si>
  <si>
    <t>675-08-05</t>
  </si>
  <si>
    <t>682-08-05</t>
  </si>
  <si>
    <t>647-08-05</t>
  </si>
  <si>
    <t>Equip. Lease/Rental</t>
  </si>
  <si>
    <t>646-08-05</t>
  </si>
  <si>
    <t>648-08-05</t>
  </si>
  <si>
    <t>664-08-05</t>
  </si>
  <si>
    <t>652-08-05</t>
  </si>
  <si>
    <t>651-08-05</t>
  </si>
  <si>
    <t>650-08-05</t>
  </si>
  <si>
    <t>683-08-05</t>
  </si>
  <si>
    <t>690-08-05</t>
  </si>
  <si>
    <t>689-08-05</t>
  </si>
  <si>
    <t>684-08-05</t>
  </si>
  <si>
    <t>685-08-05</t>
  </si>
  <si>
    <t>681-08-05</t>
  </si>
  <si>
    <t>614-08-05</t>
  </si>
  <si>
    <t>649-08-05</t>
  </si>
  <si>
    <t>668-08-05</t>
  </si>
  <si>
    <t>612-08-05</t>
  </si>
  <si>
    <t>654-08-05</t>
  </si>
  <si>
    <t>Utilities: Gas &amp; Electric</t>
  </si>
  <si>
    <t>615-08-05</t>
  </si>
  <si>
    <t>DEPARTMENT 10</t>
  </si>
  <si>
    <t>PARKS &amp; RECREATION</t>
  </si>
  <si>
    <t>609-10-05</t>
  </si>
  <si>
    <t>606-10-05</t>
  </si>
  <si>
    <t>605-10-05</t>
  </si>
  <si>
    <t>601-10-05</t>
  </si>
  <si>
    <t>660-10-05</t>
  </si>
  <si>
    <t>656-10-05</t>
  </si>
  <si>
    <t>Chemicals &amp; Fertilizer</t>
  </si>
  <si>
    <t>675-10-05</t>
  </si>
  <si>
    <t>Communications - Internet</t>
  </si>
  <si>
    <t>676-10-05</t>
  </si>
  <si>
    <t>646-10-05</t>
  </si>
  <si>
    <t>664-10-05</t>
  </si>
  <si>
    <t>649-10-05</t>
  </si>
  <si>
    <t>Maint &amp; Rep. - Equip</t>
  </si>
  <si>
    <t>651-10-05</t>
  </si>
  <si>
    <t>Maint. &amp; Rep. - Irrigation</t>
  </si>
  <si>
    <t>665-10-05</t>
  </si>
  <si>
    <t>654-10-05</t>
  </si>
  <si>
    <t>615-10-05</t>
  </si>
  <si>
    <t>DEPARTMENT 20</t>
  </si>
  <si>
    <t>RITZ CIVIC CENTER</t>
  </si>
  <si>
    <t>1st Quarter Gen Fund</t>
  </si>
  <si>
    <t>665-20-05</t>
  </si>
  <si>
    <t>Equip Lease/Rental</t>
  </si>
  <si>
    <t>664-20-05</t>
  </si>
  <si>
    <t>Maint &amp; Rep - Office Equip</t>
  </si>
  <si>
    <t>668-10-05</t>
  </si>
  <si>
    <t>607-10-05</t>
  </si>
  <si>
    <t>604-10-05</t>
  </si>
  <si>
    <t>686-10-05</t>
  </si>
  <si>
    <t>678-10-05</t>
  </si>
  <si>
    <t>Advertising</t>
  </si>
  <si>
    <t>682-10-05</t>
  </si>
  <si>
    <t>Maint and rep -Office Equip</t>
  </si>
  <si>
    <t>New equip under $1000</t>
  </si>
  <si>
    <t>677-10-05</t>
  </si>
  <si>
    <t>Pre-paid postage</t>
  </si>
  <si>
    <t>681-10-05</t>
  </si>
  <si>
    <t>684-10-05</t>
  </si>
  <si>
    <t>Special Events</t>
  </si>
  <si>
    <t>690-10-05</t>
  </si>
  <si>
    <t>Training &amp; Prof Development</t>
  </si>
  <si>
    <t>612-10-05</t>
  </si>
  <si>
    <t>City Parks &amp; Recreation /Pool</t>
  </si>
  <si>
    <t>Signs</t>
  </si>
  <si>
    <t>DEPARTMENT 11</t>
  </si>
  <si>
    <t>SHOP</t>
  </si>
  <si>
    <t>609-11-05</t>
  </si>
  <si>
    <t>Pension</t>
  </si>
  <si>
    <t>606-11-05</t>
  </si>
  <si>
    <t>604-11-05</t>
  </si>
  <si>
    <t>605-11-05</t>
  </si>
  <si>
    <t>601-11-05</t>
  </si>
  <si>
    <t>Maint &amp; Repair-other</t>
  </si>
  <si>
    <t>Maint &amp; Repairs- Vehicles</t>
  </si>
  <si>
    <t>Bldg Maint and repair</t>
  </si>
  <si>
    <t>612-11-05</t>
  </si>
  <si>
    <t>607-11-05</t>
  </si>
  <si>
    <t>608-11-05</t>
  </si>
  <si>
    <t>615-11-05</t>
  </si>
  <si>
    <t>DEPARTMENT 12</t>
  </si>
  <si>
    <t>STREET DEPARTMENT</t>
  </si>
  <si>
    <t>609-12-07</t>
  </si>
  <si>
    <t>605-12-07</t>
  </si>
  <si>
    <t>601-12-07</t>
  </si>
  <si>
    <t>660-12-07</t>
  </si>
  <si>
    <t>686-12-07</t>
  </si>
  <si>
    <t>656-12-07</t>
  </si>
  <si>
    <t>676-12-07</t>
  </si>
  <si>
    <t>675-12-07</t>
  </si>
  <si>
    <t>646-12-07</t>
  </si>
  <si>
    <t>647-12-07</t>
  </si>
  <si>
    <t>648-12-07</t>
  </si>
  <si>
    <t>664-12-07</t>
  </si>
  <si>
    <t>606-12-07</t>
  </si>
  <si>
    <t>659-12-07</t>
  </si>
  <si>
    <t>689-12-07</t>
  </si>
  <si>
    <t>665-12-07</t>
  </si>
  <si>
    <t>Maint. &amp; Repair - Building</t>
  </si>
  <si>
    <t>651-12-07</t>
  </si>
  <si>
    <t>650-12-07</t>
  </si>
  <si>
    <t>690-12-07</t>
  </si>
  <si>
    <t>685-12-07</t>
  </si>
  <si>
    <t>681-12-07</t>
  </si>
  <si>
    <t>649-12-07</t>
  </si>
  <si>
    <t>612-12-07</t>
  </si>
  <si>
    <t>608-12-07</t>
  </si>
  <si>
    <t>607-12-07</t>
  </si>
  <si>
    <t>654-12-07</t>
  </si>
  <si>
    <t>615-12-07</t>
  </si>
  <si>
    <t>CAPITAL EXPENDITURES</t>
  </si>
  <si>
    <t>Drainage Improvements</t>
  </si>
  <si>
    <t>721-12-07</t>
  </si>
  <si>
    <t>Street Repair</t>
  </si>
  <si>
    <t>722-12-07</t>
  </si>
  <si>
    <t>723-12-07</t>
  </si>
  <si>
    <t>725-12-07</t>
  </si>
  <si>
    <t>Amended Total (Transfer Lighting utilities budget from Signs and Signals</t>
  </si>
  <si>
    <t>COMPARE TO SIGNS/SIGNALS FUND EXPENDITURES ESP. PAYROLL</t>
  </si>
  <si>
    <t>DEPARTMENT 14</t>
  </si>
  <si>
    <t>HEALTH AND SANITATION DEPARTMENT</t>
  </si>
  <si>
    <t>609-14-05</t>
  </si>
  <si>
    <t>606-14-05</t>
  </si>
  <si>
    <t>605-14-05</t>
  </si>
  <si>
    <t>601-14-05</t>
  </si>
  <si>
    <t>660-14-05</t>
  </si>
  <si>
    <t>686-14-05</t>
  </si>
  <si>
    <t>665-14-05</t>
  </si>
  <si>
    <t>656-14-05</t>
  </si>
  <si>
    <t>676-14-05</t>
  </si>
  <si>
    <t>675-14-05</t>
  </si>
  <si>
    <t>610-14-05</t>
  </si>
  <si>
    <t>640-14-05</t>
  </si>
  <si>
    <t>Cost of merchandise Sold</t>
  </si>
  <si>
    <t>657-14-05</t>
  </si>
  <si>
    <t>Dumping &amp; Disposal Fees</t>
  </si>
  <si>
    <t>647-14-05</t>
  </si>
  <si>
    <t>646-14-05</t>
  </si>
  <si>
    <t>648-14-05</t>
  </si>
  <si>
    <t>Inspections and Permits</t>
  </si>
  <si>
    <t>652-14-05</t>
  </si>
  <si>
    <t>651-14-05</t>
  </si>
  <si>
    <t>650-14-05</t>
  </si>
  <si>
    <t>683-14-05</t>
  </si>
  <si>
    <t>693-14-05</t>
  </si>
  <si>
    <t>Mosquito Spraying Expense</t>
  </si>
  <si>
    <t>New Equipment (under $1000)</t>
  </si>
  <si>
    <t xml:space="preserve">689-14-05 </t>
  </si>
  <si>
    <t>681-14-05</t>
  </si>
  <si>
    <t>State sales tax payable</t>
  </si>
  <si>
    <t>649-14-05</t>
  </si>
  <si>
    <t>Training and Supplies</t>
  </si>
  <si>
    <t>608-14-05</t>
  </si>
  <si>
    <t>607-14-05</t>
  </si>
  <si>
    <t>654-14-05</t>
  </si>
  <si>
    <t>615-14-05</t>
  </si>
  <si>
    <t>DEPARTMENT 15</t>
  </si>
  <si>
    <t>TRANSFER STATION</t>
  </si>
  <si>
    <t>609-15-05</t>
  </si>
  <si>
    <t>606-15-05</t>
  </si>
  <si>
    <t>605-15-05</t>
  </si>
  <si>
    <t>601-15-05</t>
  </si>
  <si>
    <t>660-15-05</t>
  </si>
  <si>
    <t>686-15-05</t>
  </si>
  <si>
    <t>665-15-05</t>
  </si>
  <si>
    <t>Building Maint. &amp; Repairs</t>
  </si>
  <si>
    <t>676-15-05</t>
  </si>
  <si>
    <t>648-15-05</t>
  </si>
  <si>
    <t>659-15-05</t>
  </si>
  <si>
    <t>Licensing fees</t>
  </si>
  <si>
    <t>651-15-05</t>
  </si>
  <si>
    <t>maint &amp; Repair-Vehicles</t>
  </si>
  <si>
    <t>649-15-05</t>
  </si>
  <si>
    <t>668-15-05</t>
  </si>
  <si>
    <t>607-15-05</t>
  </si>
  <si>
    <t>654-15-05</t>
  </si>
  <si>
    <t>615-15-05</t>
  </si>
  <si>
    <t>DEPARTMENT 16</t>
  </si>
  <si>
    <t>SIGNS &amp; SIGNALS</t>
  </si>
  <si>
    <t>609-16-07</t>
  </si>
  <si>
    <t>606-16-07</t>
  </si>
  <si>
    <t>605-16-07</t>
  </si>
  <si>
    <t>601-16-07</t>
  </si>
  <si>
    <t>660-16-07</t>
  </si>
  <si>
    <t>Bldg Maint &amp; Rprs</t>
  </si>
  <si>
    <t>676-16-07</t>
  </si>
  <si>
    <t>675-16-07</t>
  </si>
  <si>
    <t>Equip Lease &amp; Rental</t>
  </si>
  <si>
    <t>648-16-07</t>
  </si>
  <si>
    <t>650-16-07</t>
  </si>
  <si>
    <t>649-16-07</t>
  </si>
  <si>
    <t>607-16-07</t>
  </si>
  <si>
    <t>654-16-07</t>
  </si>
  <si>
    <t>615-16-07</t>
  </si>
  <si>
    <t>LIGHTING OPERATIONS</t>
  </si>
  <si>
    <t>712-16-07</t>
  </si>
  <si>
    <t>Lighting Utilities</t>
  </si>
  <si>
    <t>SIGNAL OPERATIONS</t>
  </si>
  <si>
    <t>713-16-07</t>
  </si>
  <si>
    <t>Signal Devices &amp; Equipment</t>
  </si>
  <si>
    <t>714-16-07</t>
  </si>
  <si>
    <t>Signal Maint. &amp; Repairs</t>
  </si>
  <si>
    <t>715-16-07</t>
  </si>
  <si>
    <t>Signal Utilities</t>
  </si>
  <si>
    <t>SIGN OPERATIONS</t>
  </si>
  <si>
    <t>716-16-07</t>
  </si>
  <si>
    <t>717-16-07</t>
  </si>
  <si>
    <t>Sign Maint. &amp; Repair</t>
  </si>
  <si>
    <t>Amended Total(move Lighting to streets)</t>
  </si>
  <si>
    <t>COMPARE TO STREETS FUND EXPENDITURES ESP. PAYROLL</t>
  </si>
  <si>
    <t>WASTEWATER DEPARTMENT</t>
  </si>
  <si>
    <t>601-18-05</t>
  </si>
  <si>
    <t>609-18-05</t>
  </si>
  <si>
    <t>605-18-05</t>
  </si>
  <si>
    <t>606-18-05</t>
  </si>
  <si>
    <t>607-18-05</t>
  </si>
  <si>
    <t>608-18-05</t>
  </si>
  <si>
    <t>612-18-05</t>
  </si>
  <si>
    <t>615-18-05</t>
  </si>
  <si>
    <t>Workers Compensation***</t>
  </si>
  <si>
    <t>646-18-05</t>
  </si>
  <si>
    <t>647-18-05</t>
  </si>
  <si>
    <t>648-18-05</t>
  </si>
  <si>
    <t>649-18-05</t>
  </si>
  <si>
    <t>650-18-05</t>
  </si>
  <si>
    <t>Main. &amp; Rep. - Vehicles</t>
  </si>
  <si>
    <t>651-18-05</t>
  </si>
  <si>
    <t>652-18-05</t>
  </si>
  <si>
    <t>654-18-05</t>
  </si>
  <si>
    <t>655-18-05</t>
  </si>
  <si>
    <t>Utilities:  Water (Gosnell)</t>
  </si>
  <si>
    <t>656-18-05</t>
  </si>
  <si>
    <t>657-18-05</t>
  </si>
  <si>
    <t>Dumping &amp; Disposal</t>
  </si>
  <si>
    <t>659-18-05</t>
  </si>
  <si>
    <t>660-18-05</t>
  </si>
  <si>
    <t>664-18-05</t>
  </si>
  <si>
    <t>Grounds &amp; Maintenance</t>
  </si>
  <si>
    <t>665-18-05</t>
  </si>
  <si>
    <t>668-18-05</t>
  </si>
  <si>
    <t>675-18-05</t>
  </si>
  <si>
    <t>Communications - Radio/Cell</t>
  </si>
  <si>
    <t>676-18-05</t>
  </si>
  <si>
    <t>677-18-05</t>
  </si>
  <si>
    <t>678-18-05</t>
  </si>
  <si>
    <t>680-18-05</t>
  </si>
  <si>
    <t>681-18-05</t>
  </si>
  <si>
    <t>682-18-05</t>
  </si>
  <si>
    <t>683-18-05</t>
  </si>
  <si>
    <t>684-18-05</t>
  </si>
  <si>
    <t>685-18-05</t>
  </si>
  <si>
    <t>686-18-05</t>
  </si>
  <si>
    <t>687-18-05</t>
  </si>
  <si>
    <t>Lab Testing</t>
  </si>
  <si>
    <t>688-18-05</t>
  </si>
  <si>
    <t>Industry Testing</t>
  </si>
  <si>
    <t>Amount still due 12/5/13</t>
  </si>
  <si>
    <t>606-19-05</t>
  </si>
  <si>
    <t>605-19-05</t>
  </si>
  <si>
    <t>601-19-05</t>
  </si>
  <si>
    <t>660-19-05</t>
  </si>
  <si>
    <t>686-19-05</t>
  </si>
  <si>
    <t>665-19-05</t>
  </si>
  <si>
    <t>656-19-05</t>
  </si>
  <si>
    <t>675-19-05</t>
  </si>
  <si>
    <t>676-19-05</t>
  </si>
  <si>
    <t>Costs of Concessions Sold</t>
  </si>
  <si>
    <t>682-19-05</t>
  </si>
  <si>
    <t>Dues &amp; Supscriptions</t>
  </si>
  <si>
    <t>646-19-05</t>
  </si>
  <si>
    <t>667-19-05</t>
  </si>
  <si>
    <t>Excise Tax</t>
  </si>
  <si>
    <t>648-19-05</t>
  </si>
  <si>
    <t>647-19-05</t>
  </si>
  <si>
    <t>Golf Cart Lease</t>
  </si>
  <si>
    <t>664-19-05</t>
  </si>
  <si>
    <t>659-19-05</t>
  </si>
  <si>
    <t>652-19-05</t>
  </si>
  <si>
    <t>Licensing &amp; Fees</t>
  </si>
  <si>
    <t>651-19-05</t>
  </si>
  <si>
    <t>649-19-05</t>
  </si>
  <si>
    <t>684-19-05</t>
  </si>
  <si>
    <t>685-19-05</t>
  </si>
  <si>
    <t>688-19-05</t>
  </si>
  <si>
    <t>Resale Inventory</t>
  </si>
  <si>
    <t>666-19-05</t>
  </si>
  <si>
    <t>612-19-05</t>
  </si>
  <si>
    <t>668-19-05</t>
  </si>
  <si>
    <t>608-19-05</t>
  </si>
  <si>
    <t>607-19-05</t>
  </si>
  <si>
    <t>654-19-05</t>
  </si>
  <si>
    <t>615-19-05</t>
  </si>
  <si>
    <t>City of Blytheville, Arkansas</t>
  </si>
  <si>
    <t>TOTAL EXPENDITURES</t>
  </si>
  <si>
    <t>Unemployment(+GF)</t>
  </si>
  <si>
    <t>Maint. &amp; Repairs - Office Equip.(GF)</t>
  </si>
  <si>
    <t>Gas &amp; Oil(+GF)</t>
  </si>
  <si>
    <t>Communications - Phone(+GF)</t>
  </si>
  <si>
    <t>Adverts. &amp; Publications(+GF)</t>
  </si>
  <si>
    <t>Office Supplies(+GF)</t>
  </si>
  <si>
    <t>Loans (Note Payments)</t>
  </si>
  <si>
    <t>Sewer Fees expense</t>
  </si>
  <si>
    <t>608-08-05</t>
  </si>
  <si>
    <t>SALARIES</t>
  </si>
  <si>
    <t>UNEMPLOYMENT CHARGES</t>
  </si>
  <si>
    <t>TRAVEL &amp; MEETINGS</t>
  </si>
  <si>
    <t>TESTING EXPENSE</t>
  </si>
  <si>
    <t>EQUIPMENT REPLACEMENT</t>
  </si>
  <si>
    <t>EQUIPMENT LEASE/RENTAL</t>
  </si>
  <si>
    <t>GASOLINE &amp; OIL</t>
  </si>
  <si>
    <t>TIRES &amp; TUBES</t>
  </si>
  <si>
    <t>MAINT. &amp; REPAIR - VEHICLES</t>
  </si>
  <si>
    <t>MAINT. &amp; REPAIR - OTHER</t>
  </si>
  <si>
    <t>LISCENSING FEES</t>
  </si>
  <si>
    <t>UTILITIES - GAS &amp; ELECTRIC</t>
  </si>
  <si>
    <t>GENERAL SUPPLIES</t>
  </si>
  <si>
    <t>GROUNDS MAINTENANCE</t>
  </si>
  <si>
    <t>BUILDING MAINTENANCE</t>
  </si>
  <si>
    <t>FIRE PREVENTION &amp; TRAINING</t>
  </si>
  <si>
    <t>COMMUNICATIONS - RADIO</t>
  </si>
  <si>
    <t>676-08-06</t>
  </si>
  <si>
    <t>COMMUNICATIONS - PHONE</t>
  </si>
  <si>
    <t>ADVERTISING &amp; PUBLICATIONS</t>
  </si>
  <si>
    <t>PROFESSIONAL SERVICES</t>
  </si>
  <si>
    <t>DUES &amp; SUBSCRIPTIONS</t>
  </si>
  <si>
    <t>MAINT. &amp; REPAIR - OFFICE EQUIP.</t>
  </si>
  <si>
    <t>POSTAGE</t>
  </si>
  <si>
    <t>PRINTING</t>
  </si>
  <si>
    <t>OFFICE SUPPLIES</t>
  </si>
  <si>
    <t>LOAN PAYMENTS</t>
  </si>
  <si>
    <t>MISCELLANEOUS</t>
  </si>
  <si>
    <t>PAYROLL TAX</t>
  </si>
  <si>
    <t>GROUP INS</t>
  </si>
  <si>
    <t>UNIFORMS</t>
  </si>
  <si>
    <t>PENSION FUND</t>
  </si>
  <si>
    <t>TRAVEL</t>
  </si>
  <si>
    <t>WORKERS COMP</t>
  </si>
  <si>
    <t>SUBTOTAL</t>
  </si>
  <si>
    <t>MERCHANT FEES</t>
  </si>
  <si>
    <t>EQUIPMT REPLACE</t>
  </si>
  <si>
    <t>EQUIPMT LEASE</t>
  </si>
  <si>
    <t>FUEL</t>
  </si>
  <si>
    <t>MAINT/REPAIR VEHICLES</t>
  </si>
  <si>
    <t>MAINT/REPAIR WELLS/PLANT</t>
  </si>
  <si>
    <t>AHD METER LICENSING FEES</t>
  </si>
  <si>
    <t>UTILITIES - ELECTRIC &amp; GAS</t>
  </si>
  <si>
    <t>CHEMICALS</t>
  </si>
  <si>
    <t>METER MAINT &amp; REPAIR</t>
  </si>
  <si>
    <t>INSPECTIONS/PERMITS</t>
  </si>
  <si>
    <t>GROUND MAINT</t>
  </si>
  <si>
    <t>BUILDING MAINT &amp; REPAIR</t>
  </si>
  <si>
    <t>EXCISE TAXES</t>
  </si>
  <si>
    <t>STREET REPAIR</t>
  </si>
  <si>
    <t>COMMUNICATIONS RADIO</t>
  </si>
  <si>
    <t>COMMUNICATIONS PHONES</t>
  </si>
  <si>
    <t>INSURANCE</t>
  </si>
  <si>
    <t>ADVERT &amp; PUBLICATIONS</t>
  </si>
  <si>
    <t>PROFESSIONAL SERVICES AUDIT</t>
  </si>
  <si>
    <t>MAINT &amp; REPAIR OFFICE EQUIP</t>
  </si>
  <si>
    <t>BOND PAYMENT</t>
  </si>
  <si>
    <t>Building Maint./Repairs</t>
  </si>
  <si>
    <t xml:space="preserve">TOTAL </t>
  </si>
  <si>
    <t>APERS Retirement Fund</t>
  </si>
  <si>
    <t>PARKS &amp; REC.</t>
  </si>
  <si>
    <t>Thunder Bayou Golf Course</t>
  </si>
  <si>
    <t>Total</t>
  </si>
  <si>
    <t>Supplies</t>
  </si>
  <si>
    <t>General Operations</t>
  </si>
  <si>
    <t>617-19-05</t>
  </si>
  <si>
    <t>Communications- Internet</t>
  </si>
  <si>
    <t>Communications-Phone</t>
  </si>
  <si>
    <t>Maint. &amp; Rep-Other</t>
  </si>
  <si>
    <t>650-19-05</t>
  </si>
  <si>
    <t>Maint. &amp; Rep- vehicles</t>
  </si>
  <si>
    <t>Maint. &amp; Rep- Equipment</t>
  </si>
  <si>
    <t xml:space="preserve">Maint. &amp; Rep-Irrigation </t>
  </si>
  <si>
    <t>583-19-05</t>
  </si>
  <si>
    <t>Maint. &amp; Rep- Office Equip.</t>
  </si>
  <si>
    <t>740-19-05</t>
  </si>
  <si>
    <t>640-19-05</t>
  </si>
  <si>
    <t>Seed, Sod, &amp; Sprigs</t>
  </si>
  <si>
    <t>Traning &amp; Prof. Development</t>
  </si>
  <si>
    <t>Department Total</t>
  </si>
  <si>
    <t>608-09-05</t>
  </si>
  <si>
    <t>645-18-05</t>
  </si>
  <si>
    <t>Engineering</t>
  </si>
  <si>
    <t>General</t>
  </si>
  <si>
    <t>Street</t>
  </si>
  <si>
    <t>Fire</t>
  </si>
  <si>
    <t>Infrastructure</t>
  </si>
  <si>
    <t>Parks/Rec</t>
  </si>
  <si>
    <t>Police</t>
  </si>
  <si>
    <t>Aeroplex/Fire</t>
  </si>
  <si>
    <t>Bail Bond Fees-City</t>
  </si>
  <si>
    <t>Bail Bond Fees-Police</t>
  </si>
  <si>
    <t>Building Permits &amp; Insp Fees</t>
  </si>
  <si>
    <t>City Sales &amp; Use Tax Turnback</t>
  </si>
  <si>
    <t>Clerk Writs</t>
  </si>
  <si>
    <t>Code Enforce Admin Fees</t>
  </si>
  <si>
    <t>Commercial Sanitation Fees</t>
  </si>
  <si>
    <t>Construction Surcharge Revenue</t>
  </si>
  <si>
    <t>County Sales &amp; Use Tax Trnbk</t>
  </si>
  <si>
    <t>Court Automation Revenue</t>
  </si>
  <si>
    <t>Demolition &amp; Mowing Revenue</t>
  </si>
  <si>
    <t>Donations &amp; Contributions</t>
  </si>
  <si>
    <t>Elect Permit &amp; Inspect Fees</t>
  </si>
  <si>
    <t>Electronic Monitoring Fees</t>
  </si>
  <si>
    <t>Expunge Record Cost</t>
  </si>
  <si>
    <t>Fines &amp; Forf-Adm of Justice</t>
  </si>
  <si>
    <t>Fire Dept. Sales Tax</t>
  </si>
  <si>
    <t>Fire Protect Deposits &amp; fees</t>
  </si>
  <si>
    <t>Fire Reports</t>
  </si>
  <si>
    <t>Gas Permits &amp; Inspect Fees</t>
  </si>
  <si>
    <t>Golf Course Rec./Reimb.</t>
  </si>
  <si>
    <t>Group Health Revenue</t>
  </si>
  <si>
    <t>Heat, Vent, A/C Pmts &amp; Fees</t>
  </si>
  <si>
    <t>Insurance &amp; Loss Recoveries</t>
  </si>
  <si>
    <t>Land &amp; Property Rental</t>
  </si>
  <si>
    <t>Millage Collections -Street 4502</t>
  </si>
  <si>
    <t>Millage Collections-4446</t>
  </si>
  <si>
    <t>Millage Due Other Funds</t>
  </si>
  <si>
    <t>Park &amp; Recr Facil. Receipts</t>
  </si>
  <si>
    <t>Penalty-Return Checks</t>
  </si>
  <si>
    <t>Pilot Administrative Fees</t>
  </si>
  <si>
    <t>Planning Commissions App</t>
  </si>
  <si>
    <t>Plumbing Permits &amp; Insp Fees</t>
  </si>
  <si>
    <t>Police Collections -F/F</t>
  </si>
  <si>
    <t>Police Report/Fingerprints</t>
  </si>
  <si>
    <t>Police Sales Tax</t>
  </si>
  <si>
    <t>Privilege Licenses</t>
  </si>
  <si>
    <t>Residential Sanitation Fees</t>
  </si>
  <si>
    <t>Residential Trash Pick-up Fees</t>
  </si>
  <si>
    <t>Restitution</t>
  </si>
  <si>
    <t>Sale of Solid Waste Cans</t>
  </si>
  <si>
    <t>Sales Tax Revenue</t>
  </si>
  <si>
    <t>Sewer Permits &amp; Inspect Fees</t>
  </si>
  <si>
    <t>Sign permits</t>
  </si>
  <si>
    <t>Special Connection Fee</t>
  </si>
  <si>
    <t>State Ins. Tax Trnbk-Act 833</t>
  </si>
  <si>
    <t>State Sales &amp; Use Tax Trnbk</t>
  </si>
  <si>
    <t>Yard Sales</t>
  </si>
  <si>
    <t>Tax Totals</t>
  </si>
  <si>
    <t>Water</t>
  </si>
  <si>
    <t>Sewer</t>
  </si>
  <si>
    <t>Fire Dept. Sales Tax Fund Balance</t>
  </si>
  <si>
    <t>Park and Rec</t>
  </si>
  <si>
    <t>Waste</t>
  </si>
  <si>
    <t>TOTAL REVENUES</t>
  </si>
  <si>
    <t>Fire Tax</t>
  </si>
  <si>
    <t>Police tax</t>
  </si>
  <si>
    <t>Street Fund Balance</t>
  </si>
  <si>
    <t>Infrastructure Fund Balance</t>
  </si>
  <si>
    <t>Payroll Tax Fund Balance</t>
  </si>
  <si>
    <t>TIRES &amp; TUBE</t>
  </si>
  <si>
    <t>Water Revenue</t>
  </si>
  <si>
    <t>Sewer Fund Balance</t>
  </si>
  <si>
    <t>Sewer Revenue</t>
  </si>
  <si>
    <t>MSDS Software</t>
  </si>
  <si>
    <t>WaterWorks</t>
  </si>
  <si>
    <t>City Total</t>
  </si>
  <si>
    <t>The Chamber of Commerce</t>
  </si>
  <si>
    <t>General Fund Balance</t>
  </si>
  <si>
    <t>Election Fees</t>
  </si>
  <si>
    <t>Note Payments (Seimens)</t>
  </si>
  <si>
    <t>Training &amp; Prof. Devel.</t>
  </si>
  <si>
    <t>645-06-05</t>
  </si>
  <si>
    <t>Group Ins.</t>
  </si>
  <si>
    <t>Clothing Fund</t>
  </si>
  <si>
    <t>616-06-05</t>
  </si>
  <si>
    <t>Workers Comp</t>
  </si>
  <si>
    <t>Equip. Under $1000</t>
  </si>
  <si>
    <t>647-06-05</t>
  </si>
  <si>
    <t xml:space="preserve">Gas and Oil </t>
  </si>
  <si>
    <t>Tires and Tubes</t>
  </si>
  <si>
    <t>Maint. &amp; Repair Vehicles</t>
  </si>
  <si>
    <t>Maint. &amp; Repair Other</t>
  </si>
  <si>
    <t>659-06-05</t>
  </si>
  <si>
    <t>License / Permits</t>
  </si>
  <si>
    <t>664-06-05</t>
  </si>
  <si>
    <t>Firing Range Supplies</t>
  </si>
  <si>
    <t>Training &amp; Prof. Dev.</t>
  </si>
  <si>
    <t>Vet expense</t>
  </si>
  <si>
    <t>Communications Radio</t>
  </si>
  <si>
    <t>Communications Phone</t>
  </si>
  <si>
    <t>Advertisement</t>
  </si>
  <si>
    <t>Legal fees</t>
  </si>
  <si>
    <t>Dues and Subscriptions</t>
  </si>
  <si>
    <t>Maint &amp; Office Equip</t>
  </si>
  <si>
    <t xml:space="preserve">Misc.   </t>
  </si>
  <si>
    <t>Patrol Supplies</t>
  </si>
  <si>
    <t>Misc. CID and Patrol</t>
  </si>
  <si>
    <t>Comp Software/Support/License</t>
  </si>
  <si>
    <t>Comp Hardware</t>
  </si>
  <si>
    <t>Cleaning Services</t>
  </si>
  <si>
    <t>Janitorial Supplies</t>
  </si>
  <si>
    <t>Personnel Issued Equipment</t>
  </si>
  <si>
    <t>SRT Equipment / Supplies</t>
  </si>
  <si>
    <t>602-07-05</t>
  </si>
  <si>
    <t>Sick Pay</t>
  </si>
  <si>
    <t>603-07-05</t>
  </si>
  <si>
    <t>Vacation Pay</t>
  </si>
  <si>
    <t>604-07-05</t>
  </si>
  <si>
    <t>608-07-05</t>
  </si>
  <si>
    <t>647-07-05</t>
  </si>
  <si>
    <t>648-07-05</t>
  </si>
  <si>
    <t>649-07-05</t>
  </si>
  <si>
    <t>Accrued pen/Retirement</t>
  </si>
  <si>
    <t>655-07-05</t>
  </si>
  <si>
    <t>Utilities: Water &amp; Sewer</t>
  </si>
  <si>
    <t xml:space="preserve">Chemicals </t>
  </si>
  <si>
    <t>Vet Expense Impound</t>
  </si>
  <si>
    <t>Vet expense Adoption</t>
  </si>
  <si>
    <t>682-07-05</t>
  </si>
  <si>
    <t>684-07-05</t>
  </si>
  <si>
    <t xml:space="preserve">CITY OF BLYTHEVILLE </t>
  </si>
  <si>
    <t>CODE ENFORCEMENT DEPARTMENT 9</t>
  </si>
  <si>
    <t>645-09-05</t>
  </si>
  <si>
    <t>614-09-05</t>
  </si>
  <si>
    <t>Accrued pen/retirement</t>
  </si>
  <si>
    <t>647-09-05</t>
  </si>
  <si>
    <t>651-09-05</t>
  </si>
  <si>
    <t>654-09-05</t>
  </si>
  <si>
    <t>655-09-05</t>
  </si>
  <si>
    <t>665-09-05</t>
  </si>
  <si>
    <t>675-09-05</t>
  </si>
  <si>
    <t>Building Maint</t>
  </si>
  <si>
    <t>677-09-05</t>
  </si>
  <si>
    <t>678-09-05</t>
  </si>
  <si>
    <t>680-09-05</t>
  </si>
  <si>
    <t>683-09-05</t>
  </si>
  <si>
    <t>Maint Office Equip</t>
  </si>
  <si>
    <t>681-09-15</t>
  </si>
  <si>
    <t>Professional Svc</t>
  </si>
  <si>
    <t>677-08-05</t>
  </si>
  <si>
    <t>Vehicle Insurance</t>
  </si>
  <si>
    <t>Dog &amp; Cat Licenses</t>
  </si>
  <si>
    <t>Demoltion Permit</t>
  </si>
  <si>
    <t>Fire Collection Fees</t>
  </si>
  <si>
    <t>Payment In Lieu of Taxes</t>
  </si>
  <si>
    <t>Grants</t>
  </si>
  <si>
    <t>Training</t>
  </si>
  <si>
    <t>Police Tax</t>
  </si>
  <si>
    <t>General Operations Total</t>
  </si>
  <si>
    <t>Jail Fee Fund Balance</t>
  </si>
  <si>
    <t>PAYROLL TAXES</t>
  </si>
  <si>
    <t>GROUP INSURANCE</t>
  </si>
  <si>
    <t>WORKERS' COMP</t>
  </si>
  <si>
    <t>Department 22</t>
  </si>
  <si>
    <r>
      <t>Communications -</t>
    </r>
    <r>
      <rPr>
        <sz val="14"/>
        <rFont val="Calibri"/>
        <family val="2"/>
        <scheme val="minor"/>
      </rPr>
      <t xml:space="preserve"> Court remote connect</t>
    </r>
  </si>
  <si>
    <t>Sidewalk Construction</t>
  </si>
  <si>
    <t>Street Construction</t>
  </si>
  <si>
    <t>Street Material - Gravel</t>
  </si>
  <si>
    <t>Street Material - Patching</t>
  </si>
  <si>
    <t>Thunder Bayou</t>
  </si>
  <si>
    <t>TURNOUT GEAR</t>
  </si>
  <si>
    <t>PENSION</t>
  </si>
  <si>
    <t>Deparment 8</t>
  </si>
  <si>
    <t>645-05-05</t>
  </si>
  <si>
    <t>Equipment Replacement under $1,000</t>
  </si>
  <si>
    <t>UNEMPLOYMENT INSURANCE</t>
  </si>
  <si>
    <t>Home Monitoring</t>
  </si>
  <si>
    <t>Extradiction Expense</t>
  </si>
  <si>
    <t>Police Department Department 6</t>
  </si>
  <si>
    <t>General Admin</t>
  </si>
  <si>
    <t xml:space="preserve">Police </t>
  </si>
  <si>
    <t>Delta Gateway</t>
  </si>
  <si>
    <t>Ritz</t>
  </si>
  <si>
    <t>Street Dept.</t>
  </si>
  <si>
    <t>District Court Reimbursement</t>
  </si>
  <si>
    <t xml:space="preserve">Vehicle Trade-In </t>
  </si>
  <si>
    <t>Park &amp; Rec Fund Balance</t>
  </si>
  <si>
    <t>ENGINEERING</t>
  </si>
  <si>
    <t>Equipment Replacement</t>
  </si>
  <si>
    <t>Public Safety</t>
  </si>
  <si>
    <t>Public Safety Tax</t>
  </si>
  <si>
    <t>Judge's Salary</t>
  </si>
  <si>
    <t>APPENDIX A</t>
  </si>
  <si>
    <t>MUNICIPAL AIRPORT</t>
  </si>
  <si>
    <t>REVENUES</t>
  </si>
  <si>
    <t>CLOSED T HANGARS</t>
  </si>
  <si>
    <t>CAP BUILDING</t>
  </si>
  <si>
    <t>AG FEES</t>
  </si>
  <si>
    <t>NEW MAINTENANCE HANGAR</t>
  </si>
  <si>
    <t>SALES TAX</t>
  </si>
  <si>
    <t>EXPENSES</t>
  </si>
  <si>
    <t>AIRPORT SERVICES</t>
  </si>
  <si>
    <t>REPAIRS</t>
  </si>
  <si>
    <t>UTILITIES</t>
  </si>
  <si>
    <t>OTHER TAXES</t>
  </si>
  <si>
    <t>BUSINESS MEETING EXPENSE</t>
  </si>
  <si>
    <t>PROFESSIONAL FEES</t>
  </si>
  <si>
    <t>JET FUEL</t>
  </si>
  <si>
    <t>681-04-05</t>
  </si>
  <si>
    <t>Photographic Supplies</t>
  </si>
  <si>
    <t>700-06-05</t>
  </si>
  <si>
    <t>710-06-05</t>
  </si>
  <si>
    <t>711-06-05</t>
  </si>
  <si>
    <t>712-06-05</t>
  </si>
  <si>
    <t>713-06-05</t>
  </si>
  <si>
    <t>714-06-05</t>
  </si>
  <si>
    <t>694-06-05</t>
  </si>
  <si>
    <t>696-06-05</t>
  </si>
  <si>
    <t>715-06-05</t>
  </si>
  <si>
    <t>Total General Operations</t>
  </si>
  <si>
    <t>GRAND TOTAL</t>
  </si>
  <si>
    <t>Public Safety Bond Revenue</t>
  </si>
  <si>
    <t>Loan Payments</t>
  </si>
  <si>
    <t>Police Fund Balance</t>
  </si>
  <si>
    <t>Park/Recreation Grant Fund Bal.</t>
  </si>
  <si>
    <t>Current Jail Fees</t>
  </si>
  <si>
    <t>Water Surplus</t>
  </si>
  <si>
    <t>652-06-05</t>
  </si>
  <si>
    <t>702-06-05</t>
  </si>
  <si>
    <t>Auxiliary Officers</t>
  </si>
  <si>
    <t>NEW LINE</t>
  </si>
  <si>
    <t>614-07-05</t>
  </si>
  <si>
    <t>Pre-Employment Testing</t>
  </si>
  <si>
    <t>645-07-05</t>
  </si>
  <si>
    <t>Equip Under $1000</t>
  </si>
  <si>
    <t>Equip. Over $1000</t>
  </si>
  <si>
    <t>678-07-05</t>
  </si>
  <si>
    <t>Construction Surcharge</t>
  </si>
  <si>
    <t>Concession Fees</t>
  </si>
  <si>
    <t>Asbestos Insp. And Removal</t>
  </si>
  <si>
    <t>Ritz Revenue</t>
  </si>
  <si>
    <t>Computer Software</t>
  </si>
  <si>
    <t>Health Insurance</t>
  </si>
  <si>
    <t>Operations and finance management</t>
  </si>
  <si>
    <t>Interstate advertising/billboards</t>
  </si>
  <si>
    <t>Arkansas Parks &amp; Tourism Advertising</t>
  </si>
  <si>
    <t>Downtown street festivals/fairs</t>
  </si>
  <si>
    <t>City fireworks display</t>
  </si>
  <si>
    <t>Museum development (DG/NCW/GBD)</t>
  </si>
  <si>
    <t>Asbestos Testing</t>
  </si>
  <si>
    <t xml:space="preserve">Pension </t>
  </si>
  <si>
    <t>Public Safety Fund Balance</t>
  </si>
  <si>
    <t>.</t>
  </si>
  <si>
    <t>Grant Expense</t>
  </si>
  <si>
    <t>Grant Rev</t>
  </si>
  <si>
    <t>Equip Replacement</t>
  </si>
  <si>
    <t>Bond payment</t>
  </si>
  <si>
    <t>New Treatment Plant</t>
  </si>
  <si>
    <t xml:space="preserve"> Cart Maintenance</t>
  </si>
  <si>
    <t>Justice Center Furnishings</t>
  </si>
  <si>
    <t>Sewer Bond Revenue</t>
  </si>
  <si>
    <t>General Fund</t>
  </si>
  <si>
    <t>Real Estate Purchase</t>
  </si>
  <si>
    <t>Reimbursement ARDOT</t>
  </si>
  <si>
    <t>General Fund Surplus</t>
  </si>
  <si>
    <t>I&amp;I Sewer Rehab</t>
  </si>
  <si>
    <t>Speed bumps</t>
  </si>
  <si>
    <t>Hydrants</t>
  </si>
  <si>
    <t>Dues and Subscription</t>
  </si>
  <si>
    <t>Sky Cop</t>
  </si>
  <si>
    <t>Notes:</t>
  </si>
  <si>
    <t>1. Grounds Maintenance is calculated $15/hour @ 20 Hours/week x 4.3 weeks/month x 8 mowing months.</t>
  </si>
  <si>
    <t>REVENUE</t>
  </si>
  <si>
    <t>Hotel Tax</t>
  </si>
  <si>
    <t>Sports Tournaments</t>
  </si>
  <si>
    <t>Misc. request</t>
  </si>
  <si>
    <t>2000CI sidewalk Fund Bal</t>
  </si>
  <si>
    <t>2001 B Fund Bal</t>
  </si>
  <si>
    <t>Utility</t>
  </si>
  <si>
    <r>
      <rPr>
        <sz val="14"/>
        <rFont val="Calibri"/>
        <family val="2"/>
        <scheme val="minor"/>
      </rPr>
      <t>Equip. Lease and renta</t>
    </r>
    <r>
      <rPr>
        <b/>
        <sz val="14"/>
        <rFont val="Calibri"/>
        <family val="2"/>
        <scheme val="minor"/>
      </rPr>
      <t>l</t>
    </r>
  </si>
  <si>
    <t>610-06-05</t>
  </si>
  <si>
    <t>Comp. Hardware</t>
  </si>
  <si>
    <t>Gas and oil</t>
  </si>
  <si>
    <t xml:space="preserve">                                                              </t>
  </si>
  <si>
    <t>Breeder's License</t>
  </si>
  <si>
    <t>Wages Summer Empl.</t>
  </si>
  <si>
    <t>Youth Payroll Taxes</t>
  </si>
  <si>
    <t xml:space="preserve">   </t>
  </si>
  <si>
    <t>Training and Dev.</t>
  </si>
  <si>
    <t>Citizens Police Academy</t>
  </si>
  <si>
    <t>Airport Request</t>
  </si>
  <si>
    <t>Truck Lease</t>
  </si>
  <si>
    <t>Grant Acc. Fund</t>
  </si>
  <si>
    <t>646-16-05</t>
  </si>
  <si>
    <t>665-16-05</t>
  </si>
  <si>
    <t>677-07-05</t>
  </si>
  <si>
    <t>Lease Payments</t>
  </si>
  <si>
    <t>CATPC BUDGET 2025</t>
  </si>
  <si>
    <t>College pay</t>
  </si>
  <si>
    <t>Park &amp; Rec Surplus</t>
  </si>
  <si>
    <t>Revenues -  2026</t>
  </si>
  <si>
    <t>2026 Proposed Budget</t>
  </si>
  <si>
    <t>Expenses - Proposed 2026</t>
  </si>
  <si>
    <t>Appendix A -  2026</t>
  </si>
  <si>
    <t>Blytheville</t>
  </si>
  <si>
    <t>Summary Sheet</t>
  </si>
  <si>
    <t>DIFFERENCE</t>
  </si>
  <si>
    <t>Organizational grants</t>
  </si>
  <si>
    <t>City advertising/promotion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</si>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</sst>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"/>
    <numFmt numFmtId="166" formatCode="0.0%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u val="doubleAccounting"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 val="double"/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Times New Roman"/>
      <family val="1"/>
    </font>
    <font>
      <b/>
      <sz val="24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Calibri"/>
      <family val="2"/>
      <scheme val="minor"/>
    </font>
    <font>
      <sz val="14"/>
      <name val="Arial"/>
      <family val="2"/>
    </font>
    <font>
      <b/>
      <u val="doubleAccounting"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u val="doubleAccounting"/>
      <sz val="13"/>
      <color theme="1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b/>
      <u val="double"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 val="double"/>
      <sz val="12"/>
      <name val="Arial"/>
      <family val="2"/>
    </font>
    <font>
      <u/>
      <sz val="14"/>
      <name val="Calibri"/>
      <family val="2"/>
      <scheme val="minor"/>
    </font>
    <font>
      <u val="doubleAccounting"/>
      <sz val="14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 val="singleAccounting"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u val="singleAccounting"/>
      <sz val="13"/>
      <name val="Calibri"/>
      <family val="2"/>
      <scheme val="minor"/>
    </font>
    <font>
      <sz val="13"/>
      <name val="Calibri"/>
      <family val="2"/>
      <scheme val="minor"/>
    </font>
    <font>
      <b/>
      <u val="singleAccounting"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u val="doubleAccounting"/>
      <sz val="13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u val="doubleAccounting"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4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2"/>
      <name val="Arial"/>
      <family val="2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>
      <alignment wrapText="1"/>
    </xf>
    <xf numFmtId="0" fontId="1" fillId="0" borderId="0"/>
    <xf numFmtId="9" fontId="1" fillId="0" borderId="0" applyFont="0" applyFill="0" applyBorder="0" applyAlignment="0" applyProtection="0"/>
  </cellStyleXfs>
  <cellXfs count="320">
    <xf numFmtId="0" fontId="0" fillId="0" borderId="0" xfId="0"/>
    <xf numFmtId="43" fontId="3" fillId="0" borderId="0" xfId="1" applyFont="1" applyFill="1" applyBorder="1" applyAlignment="1"/>
    <xf numFmtId="44" fontId="6" fillId="0" borderId="0" xfId="2" applyFont="1" applyFill="1" applyBorder="1" applyAlignment="1"/>
    <xf numFmtId="164" fontId="4" fillId="0" borderId="0" xfId="0" applyNumberFormat="1" applyFont="1"/>
    <xf numFmtId="164" fontId="8" fillId="0" borderId="0" xfId="0" applyNumberFormat="1" applyFont="1" applyAlignment="1">
      <alignment horizontal="center" wrapText="1"/>
    </xf>
    <xf numFmtId="164" fontId="9" fillId="0" borderId="0" xfId="0" applyNumberFormat="1" applyFont="1"/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/>
    <xf numFmtId="164" fontId="10" fillId="0" borderId="0" xfId="0" applyNumberFormat="1" applyFont="1"/>
    <xf numFmtId="0" fontId="7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0" fontId="9" fillId="0" borderId="0" xfId="0" applyFont="1"/>
    <xf numFmtId="0" fontId="10" fillId="0" borderId="0" xfId="0" applyFont="1"/>
    <xf numFmtId="43" fontId="6" fillId="0" borderId="0" xfId="1" applyFont="1" applyFill="1" applyBorder="1" applyAlignment="1"/>
    <xf numFmtId="0" fontId="8" fillId="0" borderId="0" xfId="0" applyFont="1" applyAlignment="1">
      <alignment wrapText="1"/>
    </xf>
    <xf numFmtId="0" fontId="2" fillId="0" borderId="0" xfId="0" applyFont="1" applyAlignment="1">
      <alignment horizontal="left"/>
    </xf>
    <xf numFmtId="44" fontId="8" fillId="0" borderId="0" xfId="0" applyNumberFormat="1" applyFont="1" applyAlignment="1">
      <alignment horizontal="center" wrapText="1"/>
    </xf>
    <xf numFmtId="44" fontId="5" fillId="0" borderId="0" xfId="0" applyNumberFormat="1" applyFont="1" applyAlignment="1">
      <alignment horizontal="center" wrapText="1"/>
    </xf>
    <xf numFmtId="0" fontId="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164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left"/>
    </xf>
    <xf numFmtId="43" fontId="11" fillId="0" borderId="0" xfId="1" applyFont="1" applyFill="1" applyBorder="1" applyAlignment="1"/>
    <xf numFmtId="44" fontId="11" fillId="0" borderId="0" xfId="0" applyNumberFormat="1" applyFont="1"/>
    <xf numFmtId="44" fontId="11" fillId="0" borderId="0" xfId="1" applyNumberFormat="1" applyFont="1" applyFill="1" applyBorder="1" applyAlignment="1"/>
    <xf numFmtId="2" fontId="11" fillId="0" borderId="0" xfId="0" applyNumberFormat="1" applyFont="1"/>
    <xf numFmtId="0" fontId="0" fillId="0" borderId="0" xfId="0" applyAlignment="1">
      <alignment horizontal="center"/>
    </xf>
    <xf numFmtId="0" fontId="19" fillId="0" borderId="0" xfId="0" applyFont="1"/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2" borderId="0" xfId="0" applyFill="1"/>
    <xf numFmtId="0" fontId="22" fillId="0" borderId="0" xfId="0" applyFont="1"/>
    <xf numFmtId="164" fontId="22" fillId="0" borderId="0" xfId="0" applyNumberFormat="1" applyFont="1"/>
    <xf numFmtId="2" fontId="26" fillId="0" borderId="0" xfId="0" applyNumberFormat="1" applyFont="1"/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43" fontId="26" fillId="0" borderId="0" xfId="1" applyFont="1" applyFill="1" applyBorder="1" applyAlignment="1"/>
    <xf numFmtId="0" fontId="25" fillId="0" borderId="0" xfId="0" applyFont="1" applyAlignment="1">
      <alignment horizontal="left"/>
    </xf>
    <xf numFmtId="44" fontId="26" fillId="0" borderId="0" xfId="0" applyNumberFormat="1" applyFont="1"/>
    <xf numFmtId="0" fontId="25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1" fillId="0" borderId="0" xfId="0" applyFont="1"/>
    <xf numFmtId="164" fontId="31" fillId="0" borderId="0" xfId="0" applyNumberFormat="1" applyFont="1"/>
    <xf numFmtId="0" fontId="31" fillId="0" borderId="0" xfId="0" applyFont="1" applyAlignment="1">
      <alignment horizontal="left"/>
    </xf>
    <xf numFmtId="164" fontId="29" fillId="0" borderId="0" xfId="0" applyNumberFormat="1" applyFont="1"/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32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5" fillId="0" borderId="0" xfId="0" applyFont="1"/>
    <xf numFmtId="0" fontId="32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164" fontId="33" fillId="0" borderId="0" xfId="0" applyNumberFormat="1" applyFont="1"/>
    <xf numFmtId="0" fontId="1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3" fontId="26" fillId="0" borderId="0" xfId="0" applyNumberFormat="1" applyFont="1"/>
    <xf numFmtId="164" fontId="40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44" fillId="0" borderId="0" xfId="0" applyFo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4" fontId="26" fillId="0" borderId="0" xfId="2" applyNumberFormat="1" applyFont="1" applyAlignment="1">
      <alignment horizontal="center"/>
    </xf>
    <xf numFmtId="164" fontId="44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164" fontId="26" fillId="0" borderId="0" xfId="0" applyNumberFormat="1" applyFont="1"/>
    <xf numFmtId="164" fontId="40" fillId="0" borderId="0" xfId="0" applyNumberFormat="1" applyFont="1"/>
    <xf numFmtId="164" fontId="45" fillId="0" borderId="0" xfId="0" applyNumberFormat="1" applyFont="1" applyAlignment="1">
      <alignment horizontal="center" vertical="center"/>
    </xf>
    <xf numFmtId="164" fontId="41" fillId="0" borderId="0" xfId="0" applyNumberFormat="1" applyFont="1" applyAlignment="1">
      <alignment horizontal="center"/>
    </xf>
    <xf numFmtId="0" fontId="47" fillId="0" borderId="0" xfId="0" applyFont="1"/>
    <xf numFmtId="0" fontId="47" fillId="0" borderId="0" xfId="0" applyFont="1" applyAlignment="1">
      <alignment horizontal="left"/>
    </xf>
    <xf numFmtId="165" fontId="47" fillId="0" borderId="0" xfId="0" applyNumberFormat="1" applyFont="1"/>
    <xf numFmtId="44" fontId="26" fillId="0" borderId="0" xfId="2" applyFont="1"/>
    <xf numFmtId="0" fontId="47" fillId="0" borderId="0" xfId="0" applyFont="1" applyAlignment="1">
      <alignment horizontal="center"/>
    </xf>
    <xf numFmtId="164" fontId="50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right"/>
    </xf>
    <xf numFmtId="164" fontId="54" fillId="0" borderId="0" xfId="0" applyNumberFormat="1" applyFont="1" applyAlignment="1">
      <alignment horizontal="center"/>
    </xf>
    <xf numFmtId="6" fontId="54" fillId="0" borderId="0" xfId="0" applyNumberFormat="1" applyFont="1" applyAlignment="1">
      <alignment horizontal="center"/>
    </xf>
    <xf numFmtId="0" fontId="42" fillId="0" borderId="0" xfId="0" applyFont="1" applyAlignment="1">
      <alignment horizontal="right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164" fontId="55" fillId="0" borderId="0" xfId="0" applyNumberFormat="1" applyFont="1" applyAlignment="1">
      <alignment horizontal="center"/>
    </xf>
    <xf numFmtId="0" fontId="13" fillId="0" borderId="0" xfId="0" applyFont="1"/>
    <xf numFmtId="164" fontId="56" fillId="0" borderId="0" xfId="0" applyNumberFormat="1" applyFont="1" applyAlignment="1">
      <alignment horizontal="center"/>
    </xf>
    <xf numFmtId="40" fontId="46" fillId="0" borderId="0" xfId="0" applyNumberFormat="1" applyFont="1" applyAlignment="1">
      <alignment horizontal="left"/>
    </xf>
    <xf numFmtId="40" fontId="46" fillId="0" borderId="0" xfId="0" applyNumberFormat="1" applyFont="1" applyAlignment="1">
      <alignment horizontal="center"/>
    </xf>
    <xf numFmtId="40" fontId="51" fillId="0" borderId="0" xfId="0" applyNumberFormat="1" applyFont="1"/>
    <xf numFmtId="40" fontId="51" fillId="0" borderId="0" xfId="0" applyNumberFormat="1" applyFont="1" applyAlignment="1">
      <alignment horizontal="center"/>
    </xf>
    <xf numFmtId="164" fontId="50" fillId="0" borderId="0" xfId="2" applyNumberFormat="1" applyFont="1" applyAlignment="1">
      <alignment horizontal="center"/>
    </xf>
    <xf numFmtId="164" fontId="44" fillId="0" borderId="0" xfId="2" applyNumberFormat="1" applyFont="1" applyAlignment="1">
      <alignment horizontal="center"/>
    </xf>
    <xf numFmtId="164" fontId="45" fillId="0" borderId="0" xfId="2" applyNumberFormat="1" applyFont="1" applyAlignment="1">
      <alignment horizontal="center" vertical="center"/>
    </xf>
    <xf numFmtId="164" fontId="41" fillId="0" borderId="0" xfId="2" applyNumberFormat="1" applyFont="1" applyAlignment="1">
      <alignment horizontal="center"/>
    </xf>
    <xf numFmtId="0" fontId="34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left"/>
    </xf>
    <xf numFmtId="44" fontId="41" fillId="0" borderId="0" xfId="4" applyFont="1" applyFill="1" applyBorder="1" applyAlignment="1"/>
    <xf numFmtId="43" fontId="57" fillId="0" borderId="0" xfId="0" applyNumberFormat="1" applyFont="1"/>
    <xf numFmtId="43" fontId="48" fillId="0" borderId="0" xfId="0" applyNumberFormat="1" applyFont="1"/>
    <xf numFmtId="0" fontId="26" fillId="0" borderId="0" xfId="0" applyFont="1" applyAlignment="1">
      <alignment horizontal="right"/>
    </xf>
    <xf numFmtId="0" fontId="31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44" fontId="57" fillId="0" borderId="0" xfId="2" applyFont="1" applyFill="1" applyBorder="1" applyAlignment="1"/>
    <xf numFmtId="44" fontId="48" fillId="0" borderId="0" xfId="2" applyFont="1" applyFill="1" applyBorder="1" applyAlignment="1"/>
    <xf numFmtId="43" fontId="57" fillId="0" borderId="0" xfId="1" applyFont="1" applyFill="1" applyBorder="1" applyAlignment="1"/>
    <xf numFmtId="44" fontId="26" fillId="0" borderId="0" xfId="2" applyFont="1" applyFill="1" applyBorder="1" applyAlignment="1"/>
    <xf numFmtId="44" fontId="48" fillId="0" borderId="0" xfId="1" applyNumberFormat="1" applyFont="1" applyFill="1" applyBorder="1" applyAlignment="1"/>
    <xf numFmtId="44" fontId="26" fillId="0" borderId="0" xfId="0" applyNumberFormat="1" applyFont="1" applyAlignment="1">
      <alignment horizontal="center"/>
    </xf>
    <xf numFmtId="44" fontId="48" fillId="0" borderId="0" xfId="0" applyNumberFormat="1" applyFont="1" applyAlignment="1">
      <alignment horizontal="center"/>
    </xf>
    <xf numFmtId="44" fontId="42" fillId="0" borderId="0" xfId="0" applyNumberFormat="1" applyFont="1" applyAlignment="1">
      <alignment horizontal="right"/>
    </xf>
    <xf numFmtId="0" fontId="57" fillId="0" borderId="0" xfId="0" applyFont="1" applyAlignment="1">
      <alignment horizontal="center"/>
    </xf>
    <xf numFmtId="43" fontId="31" fillId="0" borderId="0" xfId="0" applyNumberFormat="1" applyFont="1"/>
    <xf numFmtId="43" fontId="31" fillId="0" borderId="0" xfId="0" applyNumberFormat="1" applyFont="1" applyAlignment="1">
      <alignment horizontal="center"/>
    </xf>
    <xf numFmtId="43" fontId="26" fillId="0" borderId="0" xfId="0" applyNumberFormat="1" applyFont="1" applyAlignment="1">
      <alignment horizontal="center"/>
    </xf>
    <xf numFmtId="43" fontId="42" fillId="0" borderId="0" xfId="0" applyNumberFormat="1" applyFont="1" applyAlignment="1">
      <alignment horizontal="right"/>
    </xf>
    <xf numFmtId="43" fontId="41" fillId="0" borderId="0" xfId="0" applyNumberFormat="1" applyFont="1"/>
    <xf numFmtId="0" fontId="30" fillId="0" borderId="0" xfId="0" applyFont="1"/>
    <xf numFmtId="44" fontId="57" fillId="0" borderId="0" xfId="0" applyNumberFormat="1" applyFont="1"/>
    <xf numFmtId="0" fontId="58" fillId="0" borderId="0" xfId="0" applyFont="1"/>
    <xf numFmtId="0" fontId="37" fillId="0" borderId="0" xfId="0" applyFont="1" applyAlignment="1">
      <alignment horizontal="right"/>
    </xf>
    <xf numFmtId="0" fontId="54" fillId="0" borderId="0" xfId="0" applyFont="1"/>
    <xf numFmtId="0" fontId="26" fillId="0" borderId="0" xfId="3" applyFont="1" applyProtection="1">
      <protection locked="0"/>
    </xf>
    <xf numFmtId="0" fontId="26" fillId="0" borderId="0" xfId="3" applyFont="1" applyAlignment="1" applyProtection="1">
      <alignment horizontal="center"/>
      <protection locked="0"/>
    </xf>
    <xf numFmtId="0" fontId="41" fillId="0" borderId="0" xfId="3" applyFont="1" applyAlignment="1" applyProtection="1">
      <alignment horizontal="center"/>
      <protection locked="0"/>
    </xf>
    <xf numFmtId="0" fontId="42" fillId="0" borderId="0" xfId="3" applyFont="1" applyAlignment="1" applyProtection="1">
      <alignment horizontal="right"/>
      <protection locked="0"/>
    </xf>
    <xf numFmtId="49" fontId="26" fillId="0" borderId="0" xfId="3" applyNumberFormat="1" applyFont="1" applyAlignment="1" applyProtection="1">
      <alignment horizontal="center"/>
      <protection locked="0"/>
    </xf>
    <xf numFmtId="7" fontId="26" fillId="0" borderId="0" xfId="0" applyNumberFormat="1" applyFont="1" applyAlignment="1">
      <alignment horizontal="center"/>
    </xf>
    <xf numFmtId="44" fontId="47" fillId="0" borderId="0" xfId="0" applyNumberFormat="1" applyFont="1"/>
    <xf numFmtId="0" fontId="49" fillId="0" borderId="0" xfId="0" applyFont="1" applyAlignment="1">
      <alignment horizontal="center" wrapText="1"/>
    </xf>
    <xf numFmtId="2" fontId="28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left"/>
    </xf>
    <xf numFmtId="43" fontId="48" fillId="0" borderId="0" xfId="1" applyFont="1" applyFill="1" applyBorder="1" applyAlignme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2" fontId="61" fillId="0" borderId="0" xfId="0" applyNumberFormat="1" applyFont="1"/>
    <xf numFmtId="164" fontId="61" fillId="0" borderId="0" xfId="0" applyNumberFormat="1" applyFont="1"/>
    <xf numFmtId="164" fontId="61" fillId="0" borderId="0" xfId="0" applyNumberFormat="1" applyFont="1" applyAlignment="1">
      <alignment horizontal="center"/>
    </xf>
    <xf numFmtId="0" fontId="61" fillId="0" borderId="0" xfId="0" applyFont="1"/>
    <xf numFmtId="0" fontId="62" fillId="0" borderId="0" xfId="0" applyFont="1" applyAlignment="1">
      <alignment horizontal="center" wrapText="1"/>
    </xf>
    <xf numFmtId="2" fontId="63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44" fontId="61" fillId="0" borderId="0" xfId="0" applyNumberFormat="1" applyFont="1"/>
    <xf numFmtId="43" fontId="61" fillId="0" borderId="0" xfId="1" applyFont="1" applyFill="1" applyBorder="1" applyAlignment="1"/>
    <xf numFmtId="43" fontId="60" fillId="0" borderId="0" xfId="1" applyFont="1" applyFill="1" applyBorder="1" applyAlignment="1"/>
    <xf numFmtId="0" fontId="64" fillId="0" borderId="0" xfId="0" applyFont="1" applyAlignment="1">
      <alignment horizontal="right"/>
    </xf>
    <xf numFmtId="44" fontId="60" fillId="0" borderId="0" xfId="2" applyFont="1" applyFill="1" applyBorder="1" applyAlignment="1"/>
    <xf numFmtId="43" fontId="61" fillId="0" borderId="0" xfId="0" applyNumberFormat="1" applyFont="1"/>
    <xf numFmtId="44" fontId="65" fillId="0" borderId="0" xfId="2" applyFont="1" applyFill="1" applyBorder="1" applyAlignment="1"/>
    <xf numFmtId="164" fontId="66" fillId="0" borderId="0" xfId="0" applyNumberFormat="1" applyFont="1" applyAlignment="1">
      <alignment horizontal="center"/>
    </xf>
    <xf numFmtId="164" fontId="59" fillId="0" borderId="0" xfId="0" applyNumberFormat="1" applyFont="1" applyAlignment="1">
      <alignment horizontal="center"/>
    </xf>
    <xf numFmtId="0" fontId="67" fillId="0" borderId="0" xfId="0" applyFont="1" applyAlignment="1">
      <alignment horizontal="right"/>
    </xf>
    <xf numFmtId="164" fontId="41" fillId="0" borderId="0" xfId="0" applyNumberFormat="1" applyFon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43" fillId="0" borderId="0" xfId="0" applyFont="1" applyAlignment="1">
      <alignment horizontal="left"/>
    </xf>
    <xf numFmtId="164" fontId="54" fillId="0" borderId="0" xfId="0" applyNumberFormat="1" applyFont="1"/>
    <xf numFmtId="164" fontId="21" fillId="3" borderId="0" xfId="2" applyNumberFormat="1" applyFont="1" applyFill="1" applyAlignment="1">
      <alignment horizontal="center" vertical="center"/>
    </xf>
    <xf numFmtId="164" fontId="21" fillId="9" borderId="0" xfId="2" applyNumberFormat="1" applyFont="1" applyFill="1" applyAlignment="1">
      <alignment horizontal="center" vertical="center"/>
    </xf>
    <xf numFmtId="164" fontId="21" fillId="10" borderId="0" xfId="2" applyNumberFormat="1" applyFont="1" applyFill="1" applyAlignment="1">
      <alignment horizontal="center" vertical="center"/>
    </xf>
    <xf numFmtId="164" fontId="21" fillId="4" borderId="0" xfId="2" applyNumberFormat="1" applyFont="1" applyFill="1" applyAlignment="1">
      <alignment horizontal="center" vertical="center"/>
    </xf>
    <xf numFmtId="164" fontId="21" fillId="5" borderId="0" xfId="2" applyNumberFormat="1" applyFont="1" applyFill="1" applyAlignment="1">
      <alignment horizontal="center" vertical="center"/>
    </xf>
    <xf numFmtId="164" fontId="21" fillId="6" borderId="0" xfId="2" applyNumberFormat="1" applyFont="1" applyFill="1" applyAlignment="1">
      <alignment horizontal="center" vertical="center"/>
    </xf>
    <xf numFmtId="164" fontId="21" fillId="7" borderId="0" xfId="2" applyNumberFormat="1" applyFont="1" applyFill="1" applyAlignment="1">
      <alignment horizontal="center" vertical="center"/>
    </xf>
    <xf numFmtId="164" fontId="21" fillId="8" borderId="0" xfId="2" applyNumberFormat="1" applyFont="1" applyFill="1" applyAlignment="1">
      <alignment horizontal="center" vertical="center"/>
    </xf>
    <xf numFmtId="164" fontId="19" fillId="3" borderId="1" xfId="2" applyNumberFormat="1" applyFont="1" applyFill="1" applyBorder="1" applyAlignment="1">
      <alignment horizontal="center" vertical="center"/>
    </xf>
    <xf numFmtId="164" fontId="19" fillId="9" borderId="1" xfId="2" applyNumberFormat="1" applyFont="1" applyFill="1" applyBorder="1" applyAlignment="1">
      <alignment horizontal="center" vertical="center"/>
    </xf>
    <xf numFmtId="164" fontId="19" fillId="10" borderId="1" xfId="2" applyNumberFormat="1" applyFont="1" applyFill="1" applyBorder="1" applyAlignment="1">
      <alignment horizontal="center" vertical="center"/>
    </xf>
    <xf numFmtId="164" fontId="19" fillId="4" borderId="1" xfId="2" applyNumberFormat="1" applyFont="1" applyFill="1" applyBorder="1" applyAlignment="1">
      <alignment horizontal="center" vertical="center"/>
    </xf>
    <xf numFmtId="164" fontId="19" fillId="5" borderId="1" xfId="2" applyNumberFormat="1" applyFont="1" applyFill="1" applyBorder="1" applyAlignment="1">
      <alignment horizontal="center" vertical="center"/>
    </xf>
    <xf numFmtId="164" fontId="19" fillId="6" borderId="1" xfId="2" applyNumberFormat="1" applyFont="1" applyFill="1" applyBorder="1" applyAlignment="1">
      <alignment horizontal="center" vertical="center"/>
    </xf>
    <xf numFmtId="164" fontId="19" fillId="7" borderId="1" xfId="2" applyNumberFormat="1" applyFont="1" applyFill="1" applyBorder="1" applyAlignment="1">
      <alignment horizontal="center" vertical="center"/>
    </xf>
    <xf numFmtId="164" fontId="19" fillId="8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9" fillId="0" borderId="0" xfId="2" applyNumberFormat="1" applyFont="1" applyFill="1" applyAlignment="1">
      <alignment horizontal="center" vertical="center"/>
    </xf>
    <xf numFmtId="164" fontId="69" fillId="0" borderId="0" xfId="2" applyNumberFormat="1" applyFont="1" applyFill="1" applyAlignment="1">
      <alignment horizontal="center" vertical="center"/>
    </xf>
    <xf numFmtId="164" fontId="68" fillId="0" borderId="0" xfId="2" applyNumberFormat="1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3" borderId="0" xfId="2" applyNumberFormat="1" applyFont="1" applyFill="1" applyAlignment="1">
      <alignment horizontal="center" vertical="center"/>
    </xf>
    <xf numFmtId="164" fontId="19" fillId="9" borderId="0" xfId="2" applyNumberFormat="1" applyFont="1" applyFill="1" applyAlignment="1">
      <alignment horizontal="center" vertical="center"/>
    </xf>
    <xf numFmtId="164" fontId="19" fillId="10" borderId="0" xfId="2" applyNumberFormat="1" applyFont="1" applyFill="1" applyAlignment="1">
      <alignment horizontal="center" vertical="center"/>
    </xf>
    <xf numFmtId="164" fontId="19" fillId="4" borderId="0" xfId="2" applyNumberFormat="1" applyFont="1" applyFill="1" applyAlignment="1">
      <alignment horizontal="center" vertical="center"/>
    </xf>
    <xf numFmtId="164" fontId="19" fillId="5" borderId="0" xfId="2" applyNumberFormat="1" applyFont="1" applyFill="1" applyAlignment="1">
      <alignment horizontal="center" vertical="center"/>
    </xf>
    <xf numFmtId="164" fontId="19" fillId="6" borderId="0" xfId="2" applyNumberFormat="1" applyFont="1" applyFill="1" applyAlignment="1">
      <alignment horizontal="center" vertical="center"/>
    </xf>
    <xf numFmtId="164" fontId="19" fillId="7" borderId="0" xfId="2" applyNumberFormat="1" applyFont="1" applyFill="1" applyAlignment="1">
      <alignment horizontal="center" vertical="center"/>
    </xf>
    <xf numFmtId="164" fontId="19" fillId="8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23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35" fillId="0" borderId="0" xfId="0" applyNumberFormat="1" applyFont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44" fontId="36" fillId="0" borderId="0" xfId="2" applyFont="1" applyAlignment="1">
      <alignment horizontal="center"/>
    </xf>
    <xf numFmtId="164" fontId="31" fillId="0" borderId="0" xfId="2" applyNumberFormat="1" applyFont="1"/>
    <xf numFmtId="164" fontId="32" fillId="0" borderId="0" xfId="2" applyNumberFormat="1" applyFont="1" applyAlignment="1">
      <alignment horizontal="center"/>
    </xf>
    <xf numFmtId="164" fontId="21" fillId="11" borderId="0" xfId="2" applyNumberFormat="1" applyFont="1" applyFill="1" applyAlignment="1">
      <alignment horizontal="center" vertical="center"/>
    </xf>
    <xf numFmtId="164" fontId="19" fillId="11" borderId="1" xfId="2" applyNumberFormat="1" applyFont="1" applyFill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/>
    </xf>
    <xf numFmtId="44" fontId="31" fillId="0" borderId="0" xfId="2" applyFont="1"/>
    <xf numFmtId="44" fontId="32" fillId="0" borderId="0" xfId="2" applyFont="1" applyAlignment="1">
      <alignment horizontal="center"/>
    </xf>
    <xf numFmtId="164" fontId="54" fillId="0" borderId="0" xfId="2" applyNumberFormat="1" applyFont="1"/>
    <xf numFmtId="164" fontId="19" fillId="12" borderId="1" xfId="2" applyNumberFormat="1" applyFont="1" applyFill="1" applyBorder="1" applyAlignment="1">
      <alignment horizontal="center" vertical="center"/>
    </xf>
    <xf numFmtId="0" fontId="31" fillId="0" borderId="0" xfId="6" applyFont="1"/>
    <xf numFmtId="0" fontId="49" fillId="0" borderId="0" xfId="6" applyFont="1" applyAlignment="1">
      <alignment horizontal="center"/>
    </xf>
    <xf numFmtId="0" fontId="29" fillId="0" borderId="0" xfId="0" applyFont="1"/>
    <xf numFmtId="0" fontId="32" fillId="0" borderId="0" xfId="6" applyFont="1" applyAlignment="1">
      <alignment horizontal="center"/>
    </xf>
    <xf numFmtId="44" fontId="31" fillId="0" borderId="0" xfId="2" applyFont="1" applyAlignment="1">
      <alignment horizontal="center"/>
    </xf>
    <xf numFmtId="44" fontId="41" fillId="0" borderId="0" xfId="2" applyFont="1" applyBorder="1"/>
    <xf numFmtId="44" fontId="41" fillId="0" borderId="0" xfId="2" applyFont="1"/>
    <xf numFmtId="44" fontId="30" fillId="0" borderId="0" xfId="2" applyFont="1"/>
    <xf numFmtId="0" fontId="32" fillId="0" borderId="0" xfId="2" applyNumberFormat="1" applyFont="1" applyAlignment="1">
      <alignment horizontal="center"/>
    </xf>
    <xf numFmtId="0" fontId="36" fillId="0" borderId="0" xfId="2" applyNumberFormat="1" applyFont="1" applyAlignment="1">
      <alignment horizontal="center"/>
    </xf>
    <xf numFmtId="0" fontId="37" fillId="0" borderId="0" xfId="6" applyFont="1" applyAlignment="1">
      <alignment horizontal="right"/>
    </xf>
    <xf numFmtId="164" fontId="35" fillId="0" borderId="3" xfId="0" applyNumberFormat="1" applyFont="1" applyBorder="1" applyAlignment="1">
      <alignment horizontal="center" vertical="center"/>
    </xf>
    <xf numFmtId="164" fontId="1" fillId="0" borderId="0" xfId="2" applyNumberFormat="1" applyFont="1" applyFill="1" applyAlignment="1">
      <alignment horizontal="center" vertical="center"/>
    </xf>
    <xf numFmtId="164" fontId="19" fillId="0" borderId="0" xfId="2" applyNumberFormat="1" applyFont="1" applyFill="1" applyBorder="1" applyAlignment="1">
      <alignment horizontal="center" vertical="center"/>
    </xf>
    <xf numFmtId="164" fontId="19" fillId="0" borderId="0" xfId="0" applyNumberFormat="1" applyFont="1"/>
    <xf numFmtId="164" fontId="19" fillId="0" borderId="0" xfId="2" quotePrefix="1" applyNumberFormat="1" applyFont="1" applyFill="1" applyBorder="1" applyAlignment="1">
      <alignment horizontal="center" vertical="center"/>
    </xf>
    <xf numFmtId="164" fontId="50" fillId="0" borderId="2" xfId="0" applyNumberFormat="1" applyFont="1" applyBorder="1" applyAlignment="1">
      <alignment horizontal="center"/>
    </xf>
    <xf numFmtId="0" fontId="0" fillId="11" borderId="1" xfId="0" applyFill="1" applyBorder="1"/>
    <xf numFmtId="44" fontId="55" fillId="0" borderId="0" xfId="2" applyFont="1" applyAlignment="1">
      <alignment horizontal="right"/>
    </xf>
    <xf numFmtId="44" fontId="24" fillId="0" borderId="0" xfId="2" applyFont="1" applyAlignment="1">
      <alignment horizontal="right"/>
    </xf>
    <xf numFmtId="0" fontId="45" fillId="0" borderId="0" xfId="2" applyNumberFormat="1" applyFont="1" applyFill="1" applyAlignment="1">
      <alignment horizontal="center" vertical="center"/>
    </xf>
    <xf numFmtId="164" fontId="31" fillId="0" borderId="2" xfId="0" applyNumberFormat="1" applyFont="1" applyBorder="1" applyAlignment="1">
      <alignment horizontal="center"/>
    </xf>
    <xf numFmtId="164" fontId="26" fillId="13" borderId="0" xfId="0" applyNumberFormat="1" applyFont="1" applyFill="1" applyAlignment="1">
      <alignment horizontal="center"/>
    </xf>
    <xf numFmtId="0" fontId="26" fillId="13" borderId="0" xfId="0" applyFont="1" applyFill="1"/>
    <xf numFmtId="0" fontId="26" fillId="13" borderId="0" xfId="0" applyFont="1" applyFill="1" applyAlignment="1">
      <alignment horizontal="center"/>
    </xf>
    <xf numFmtId="2" fontId="26" fillId="13" borderId="0" xfId="0" applyNumberFormat="1" applyFont="1" applyFill="1"/>
    <xf numFmtId="164" fontId="40" fillId="0" borderId="0" xfId="2" applyNumberFormat="1" applyFont="1" applyAlignment="1">
      <alignment horizontal="center"/>
    </xf>
    <xf numFmtId="164" fontId="33" fillId="0" borderId="0" xfId="2" applyNumberFormat="1" applyFont="1"/>
    <xf numFmtId="0" fontId="73" fillId="0" borderId="0" xfId="0" applyFont="1" applyAlignment="1">
      <alignment horizontal="center" wrapText="1"/>
    </xf>
    <xf numFmtId="164" fontId="44" fillId="0" borderId="0" xfId="0" applyNumberFormat="1" applyFont="1"/>
    <xf numFmtId="164" fontId="0" fillId="0" borderId="0" xfId="0" applyNumberFormat="1"/>
    <xf numFmtId="0" fontId="19" fillId="0" borderId="0" xfId="0" applyFont="1" applyAlignment="1">
      <alignment horizontal="center"/>
    </xf>
    <xf numFmtId="164" fontId="31" fillId="0" borderId="2" xfId="0" applyNumberFormat="1" applyFont="1" applyBorder="1"/>
    <xf numFmtId="44" fontId="35" fillId="0" borderId="0" xfId="2" applyFont="1" applyAlignment="1">
      <alignment horizontal="center"/>
    </xf>
    <xf numFmtId="164" fontId="35" fillId="0" borderId="0" xfId="2" applyNumberFormat="1" applyFont="1" applyAlignment="1">
      <alignment horizontal="center"/>
    </xf>
    <xf numFmtId="164" fontId="35" fillId="0" borderId="2" xfId="2" applyNumberFormat="1" applyFont="1" applyBorder="1" applyAlignment="1">
      <alignment horizontal="center"/>
    </xf>
    <xf numFmtId="164" fontId="58" fillId="0" borderId="0" xfId="2" applyNumberFormat="1" applyFont="1" applyAlignment="1">
      <alignment horizontal="center"/>
    </xf>
    <xf numFmtId="164" fontId="38" fillId="0" borderId="0" xfId="2" applyNumberFormat="1" applyFont="1" applyAlignment="1">
      <alignment horizontal="center"/>
    </xf>
    <xf numFmtId="164" fontId="35" fillId="0" borderId="0" xfId="0" applyNumberFormat="1" applyFont="1" applyAlignment="1">
      <alignment horizontal="center"/>
    </xf>
    <xf numFmtId="44" fontId="0" fillId="0" borderId="0" xfId="2" applyFont="1" applyAlignment="1">
      <alignment horizontal="center"/>
    </xf>
    <xf numFmtId="164" fontId="31" fillId="0" borderId="0" xfId="2" applyNumberFormat="1" applyFont="1" applyAlignment="1">
      <alignment horizontal="center"/>
    </xf>
    <xf numFmtId="164" fontId="31" fillId="0" borderId="4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22" fillId="0" borderId="0" xfId="2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19" fillId="14" borderId="1" xfId="2" applyNumberFormat="1" applyFont="1" applyFill="1" applyBorder="1" applyAlignment="1">
      <alignment horizontal="center" vertical="center"/>
    </xf>
    <xf numFmtId="164" fontId="19" fillId="15" borderId="1" xfId="2" applyNumberFormat="1" applyFont="1" applyFill="1" applyBorder="1" applyAlignment="1">
      <alignment horizontal="center" vertical="center"/>
    </xf>
    <xf numFmtId="0" fontId="74" fillId="0" borderId="0" xfId="0" applyFont="1"/>
    <xf numFmtId="164" fontId="31" fillId="0" borderId="5" xfId="2" applyNumberFormat="1" applyFont="1" applyBorder="1" applyAlignment="1">
      <alignment horizontal="center"/>
    </xf>
    <xf numFmtId="164" fontId="35" fillId="0" borderId="2" xfId="0" applyNumberFormat="1" applyFont="1" applyBorder="1" applyAlignment="1">
      <alignment horizontal="center"/>
    </xf>
    <xf numFmtId="164" fontId="31" fillId="0" borderId="2" xfId="2" applyNumberFormat="1" applyFont="1" applyBorder="1" applyAlignment="1">
      <alignment horizontal="center"/>
    </xf>
    <xf numFmtId="164" fontId="35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/>
    <xf numFmtId="44" fontId="26" fillId="0" borderId="2" xfId="0" applyNumberFormat="1" applyFont="1" applyBorder="1"/>
    <xf numFmtId="164" fontId="55" fillId="0" borderId="0" xfId="2" applyNumberFormat="1" applyFont="1" applyFill="1" applyAlignment="1">
      <alignment horizontal="center" vertical="center"/>
    </xf>
    <xf numFmtId="164" fontId="55" fillId="0" borderId="0" xfId="0" applyNumberFormat="1" applyFont="1" applyAlignment="1">
      <alignment horizontal="center" vertical="center"/>
    </xf>
    <xf numFmtId="164" fontId="55" fillId="0" borderId="0" xfId="0" applyNumberFormat="1" applyFont="1"/>
    <xf numFmtId="166" fontId="22" fillId="0" borderId="0" xfId="7" applyNumberFormat="1" applyFont="1"/>
    <xf numFmtId="166" fontId="50" fillId="0" borderId="0" xfId="7" applyNumberFormat="1" applyFont="1" applyAlignment="1">
      <alignment horizontal="center"/>
    </xf>
    <xf numFmtId="166" fontId="26" fillId="0" borderId="0" xfId="7" applyNumberFormat="1" applyFont="1"/>
    <xf numFmtId="9" fontId="23" fillId="0" borderId="0" xfId="7" applyFont="1"/>
    <xf numFmtId="0" fontId="52" fillId="0" borderId="0" xfId="0" applyFont="1" applyAlignment="1">
      <alignment horizontal="right"/>
    </xf>
    <xf numFmtId="44" fontId="50" fillId="0" borderId="0" xfId="2" applyFont="1" applyFill="1" applyBorder="1" applyAlignment="1">
      <alignment horizontal="left"/>
    </xf>
    <xf numFmtId="0" fontId="50" fillId="0" borderId="0" xfId="0" applyFont="1" applyAlignment="1">
      <alignment horizontal="left"/>
    </xf>
    <xf numFmtId="44" fontId="41" fillId="0" borderId="0" xfId="4" applyFont="1" applyFill="1" applyBorder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44" fontId="41" fillId="0" borderId="0" xfId="2" applyFont="1" applyFill="1" applyBorder="1" applyAlignment="1">
      <alignment horizontal="left"/>
    </xf>
    <xf numFmtId="44" fontId="57" fillId="0" borderId="0" xfId="2" applyFont="1" applyFill="1" applyBorder="1" applyAlignment="1">
      <alignment horizontal="center"/>
    </xf>
    <xf numFmtId="44" fontId="42" fillId="0" borderId="0" xfId="0" applyNumberFormat="1" applyFont="1" applyAlignment="1">
      <alignment horizontal="right"/>
    </xf>
    <xf numFmtId="0" fontId="41" fillId="0" borderId="0" xfId="0" applyFont="1" applyAlignment="1">
      <alignment horizontal="center"/>
    </xf>
    <xf numFmtId="44" fontId="41" fillId="0" borderId="0" xfId="4" applyFont="1" applyFill="1" applyBorder="1" applyAlignment="1">
      <alignment horizontal="center"/>
    </xf>
    <xf numFmtId="43" fontId="31" fillId="0" borderId="0" xfId="2" applyNumberFormat="1" applyFont="1" applyFill="1" applyBorder="1" applyAlignment="1"/>
    <xf numFmtId="0" fontId="41" fillId="0" borderId="0" xfId="0" applyFont="1"/>
    <xf numFmtId="43" fontId="31" fillId="0" borderId="0" xfId="0" applyNumberFormat="1" applyFont="1" applyAlignment="1">
      <alignment wrapText="1"/>
    </xf>
    <xf numFmtId="0" fontId="41" fillId="0" borderId="0" xfId="3" applyFont="1" applyAlignment="1" applyProtection="1">
      <alignment horizontal="left"/>
      <protection locked="0"/>
    </xf>
    <xf numFmtId="0" fontId="28" fillId="0" borderId="0" xfId="0" applyFont="1" applyAlignment="1">
      <alignment horizontal="left"/>
    </xf>
    <xf numFmtId="0" fontId="64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4" fontId="59" fillId="0" borderId="0" xfId="2" applyFont="1" applyFill="1" applyBorder="1" applyAlignment="1">
      <alignment horizontal="left"/>
    </xf>
    <xf numFmtId="44" fontId="60" fillId="0" borderId="0" xfId="2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4" fontId="25" fillId="0" borderId="0" xfId="2" applyFont="1" applyFill="1" applyBorder="1" applyAlignment="1">
      <alignment horizontal="left"/>
    </xf>
    <xf numFmtId="0" fontId="26" fillId="0" borderId="0" xfId="0" applyFont="1" applyAlignment="1">
      <alignment horizontal="left" wrapText="1"/>
    </xf>
    <xf numFmtId="166" fontId="22" fillId="3" borderId="0" xfId="7" applyNumberFormat="1" applyFont="1" applyFill="1"/>
    <xf numFmtId="166" fontId="22" fillId="0" borderId="0" xfId="7" applyNumberFormat="1" applyFont="1" applyFill="1"/>
  </cellXfs>
  <cellStyles count="8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Percent" xfId="7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371475</xdr:colOff>
      <xdr:row>13</xdr:row>
      <xdr:rowOff>107449</xdr:rowOff>
    </xdr:from>
    <xdr:ext cx="7014667" cy="92125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38675" y="3345949"/>
          <a:ext cx="7014667" cy="9212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129885</xdr:colOff>
      <xdr:row>22</xdr:row>
      <xdr:rowOff>174123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973010" y="57303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231491</xdr:colOff>
      <xdr:row>18</xdr:row>
      <xdr:rowOff>36010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4822541" y="379838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B28"/>
  <sheetViews>
    <sheetView showGridLines="0" zoomScale="60" zoomScaleNormal="60" workbookViewId="0">
      <selection activeCell="H16" sqref="G16:H16"/>
    </sheetView>
  </sheetViews>
  <sheetFormatPr defaultColWidth="9.140625" defaultRowHeight="15" x14ac:dyDescent="0.25"/>
  <cols>
    <col min="1" max="1" width="90.28515625" customWidth="1"/>
    <col min="9" max="9" width="25.7109375" customWidth="1"/>
  </cols>
  <sheetData>
    <row r="16" spans="2:2" ht="61.5" x14ac:dyDescent="0.9">
      <c r="B16" s="212"/>
    </row>
    <row r="19" spans="1:1" s="213" customFormat="1" ht="61.5" x14ac:dyDescent="0.9">
      <c r="A19" s="213" t="s">
        <v>1041</v>
      </c>
    </row>
    <row r="24" spans="1:1" s="214" customFormat="1" ht="31.5" x14ac:dyDescent="0.5"/>
    <row r="27" spans="1:1" s="215" customFormat="1" ht="36" x14ac:dyDescent="0.55000000000000004"/>
    <row r="28" spans="1:1" s="215" customFormat="1" ht="36" x14ac:dyDescent="0.55000000000000004"/>
  </sheetData>
  <printOptions horizontalCentered="1"/>
  <pageMargins left="0.7" right="0.7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51"/>
  <sheetViews>
    <sheetView topLeftCell="A12" zoomScaleNormal="100" workbookViewId="0">
      <selection activeCell="F30" activeCellId="8" sqref="F11 F13 F17 F19 F20 F22 F26 F27 F30"/>
    </sheetView>
  </sheetViews>
  <sheetFormatPr defaultColWidth="9.140625" defaultRowHeight="18.75" x14ac:dyDescent="0.3"/>
  <cols>
    <col min="1" max="1" width="18.5703125" style="55" customWidth="1"/>
    <col min="2" max="2" width="45.42578125" style="53" customWidth="1"/>
    <col min="3" max="4" width="19.42578125" style="54" customWidth="1"/>
    <col min="5" max="5" width="2.140625" style="55" customWidth="1"/>
    <col min="6" max="6" width="10.42578125" style="55" bestFit="1" customWidth="1"/>
    <col min="7" max="16384" width="9.140625" style="55"/>
  </cols>
  <sheetData>
    <row r="1" spans="1:6" ht="21" x14ac:dyDescent="0.45">
      <c r="A1" s="118" t="s">
        <v>220</v>
      </c>
      <c r="B1" s="133"/>
    </row>
    <row r="2" spans="1:6" x14ac:dyDescent="0.3">
      <c r="A2" s="117" t="s">
        <v>221</v>
      </c>
    </row>
    <row r="3" spans="1:6" x14ac:dyDescent="0.3">
      <c r="A3" s="305"/>
      <c r="B3" s="305"/>
      <c r="D3" s="98"/>
    </row>
    <row r="4" spans="1:6" x14ac:dyDescent="0.3">
      <c r="A4" s="306" t="s">
        <v>49</v>
      </c>
      <c r="B4" s="306"/>
      <c r="C4" s="65">
        <v>2025</v>
      </c>
      <c r="D4" s="65">
        <v>2026</v>
      </c>
      <c r="F4" s="292" t="s">
        <v>59</v>
      </c>
    </row>
    <row r="5" spans="1:6" x14ac:dyDescent="0.3">
      <c r="A5" s="134" t="s">
        <v>225</v>
      </c>
      <c r="B5" s="135" t="s">
        <v>89</v>
      </c>
      <c r="C5" s="54">
        <v>174082</v>
      </c>
      <c r="D5" s="56">
        <v>180175</v>
      </c>
      <c r="F5" s="289">
        <f>IF(D5-C5=0,"",(D5-C5)/C5)</f>
        <v>3.5000746774508568E-2</v>
      </c>
    </row>
    <row r="6" spans="1:6" x14ac:dyDescent="0.3">
      <c r="A6" s="134"/>
      <c r="B6" s="135" t="s">
        <v>931</v>
      </c>
      <c r="C6" s="54">
        <v>20000</v>
      </c>
      <c r="D6" s="56" t="s">
        <v>23</v>
      </c>
      <c r="F6" s="289" t="e">
        <f t="shared" ref="F6:F31" si="0">IF(D6-C6=0,"",(D6-C6)/C6)</f>
        <v>#VALUE!</v>
      </c>
    </row>
    <row r="7" spans="1:6" x14ac:dyDescent="0.3">
      <c r="A7" s="134" t="s">
        <v>224</v>
      </c>
      <c r="B7" s="135" t="s">
        <v>86</v>
      </c>
      <c r="C7" s="54">
        <v>13318</v>
      </c>
      <c r="D7" s="56">
        <v>13783</v>
      </c>
      <c r="F7" s="289">
        <f t="shared" si="0"/>
        <v>3.491515242528908E-2</v>
      </c>
    </row>
    <row r="8" spans="1:6" x14ac:dyDescent="0.3">
      <c r="A8" s="134" t="s">
        <v>223</v>
      </c>
      <c r="B8" s="135" t="s">
        <v>80</v>
      </c>
      <c r="C8" s="54">
        <v>18264</v>
      </c>
      <c r="D8" s="56">
        <v>18684</v>
      </c>
      <c r="F8" s="289">
        <f t="shared" si="0"/>
        <v>2.2996057818659658E-2</v>
      </c>
    </row>
    <row r="9" spans="1:6" x14ac:dyDescent="0.3">
      <c r="A9" s="134" t="s">
        <v>222</v>
      </c>
      <c r="B9" s="135" t="s">
        <v>76</v>
      </c>
      <c r="C9" s="54">
        <v>15100</v>
      </c>
      <c r="D9" s="56">
        <v>15460</v>
      </c>
      <c r="F9" s="289">
        <f t="shared" si="0"/>
        <v>2.3841059602649008E-2</v>
      </c>
    </row>
    <row r="10" spans="1:6" x14ac:dyDescent="0.3">
      <c r="A10" s="134"/>
      <c r="B10" s="135" t="s">
        <v>718</v>
      </c>
      <c r="C10" s="54" t="s">
        <v>23</v>
      </c>
      <c r="D10" s="56"/>
      <c r="F10" s="289" t="e">
        <f t="shared" si="0"/>
        <v>#VALUE!</v>
      </c>
    </row>
    <row r="11" spans="1:6" x14ac:dyDescent="0.3">
      <c r="A11" s="134"/>
      <c r="B11" s="135" t="s">
        <v>148</v>
      </c>
      <c r="C11" s="54">
        <v>500</v>
      </c>
      <c r="D11" s="56">
        <v>1000</v>
      </c>
      <c r="F11" s="318">
        <f t="shared" si="0"/>
        <v>1</v>
      </c>
    </row>
    <row r="12" spans="1:6" x14ac:dyDescent="0.3">
      <c r="A12" s="134"/>
      <c r="B12" s="135" t="s">
        <v>284</v>
      </c>
      <c r="C12" s="54">
        <v>500</v>
      </c>
      <c r="D12" s="56">
        <v>500</v>
      </c>
      <c r="F12" s="289" t="str">
        <f t="shared" si="0"/>
        <v/>
      </c>
    </row>
    <row r="13" spans="1:6" x14ac:dyDescent="0.3">
      <c r="A13" s="134" t="s">
        <v>238</v>
      </c>
      <c r="B13" s="135" t="s">
        <v>144</v>
      </c>
      <c r="C13" s="54">
        <v>2000</v>
      </c>
      <c r="D13" s="56">
        <v>2500</v>
      </c>
      <c r="F13" s="318">
        <f t="shared" si="0"/>
        <v>0.25</v>
      </c>
    </row>
    <row r="14" spans="1:6" x14ac:dyDescent="0.3">
      <c r="A14" s="74" t="s">
        <v>241</v>
      </c>
      <c r="B14" s="136" t="s">
        <v>178</v>
      </c>
      <c r="C14" s="54">
        <v>500</v>
      </c>
      <c r="D14" s="56">
        <v>500</v>
      </c>
      <c r="F14" s="289" t="str">
        <f t="shared" si="0"/>
        <v/>
      </c>
    </row>
    <row r="15" spans="1:6" ht="21" x14ac:dyDescent="0.45">
      <c r="A15" s="120"/>
      <c r="B15" s="137" t="s">
        <v>29</v>
      </c>
      <c r="C15" s="90">
        <f>SUM(C5:C14)</f>
        <v>244264</v>
      </c>
      <c r="D15" s="90">
        <f>SUM(D5:D14)</f>
        <v>232602</v>
      </c>
      <c r="F15" s="289">
        <f t="shared" si="0"/>
        <v>-4.7743425146562733E-2</v>
      </c>
    </row>
    <row r="16" spans="1:6" x14ac:dyDescent="0.3">
      <c r="A16" s="138" t="s">
        <v>95</v>
      </c>
      <c r="B16" s="135"/>
      <c r="F16" s="289" t="str">
        <f t="shared" si="0"/>
        <v/>
      </c>
    </row>
    <row r="17" spans="1:11" x14ac:dyDescent="0.3">
      <c r="A17" s="134" t="s">
        <v>234</v>
      </c>
      <c r="B17" s="135" t="s">
        <v>108</v>
      </c>
      <c r="C17" s="54">
        <v>1500</v>
      </c>
      <c r="D17" s="56">
        <v>2000</v>
      </c>
      <c r="F17" s="318">
        <f t="shared" si="0"/>
        <v>0.33333333333333331</v>
      </c>
      <c r="K17" s="53"/>
    </row>
    <row r="18" spans="1:11" x14ac:dyDescent="0.3">
      <c r="A18" s="134" t="s">
        <v>239</v>
      </c>
      <c r="B18" s="135" t="s">
        <v>240</v>
      </c>
      <c r="C18" s="54">
        <v>7000</v>
      </c>
      <c r="D18" s="56">
        <v>7000</v>
      </c>
      <c r="F18" s="289" t="str">
        <f t="shared" si="0"/>
        <v/>
      </c>
    </row>
    <row r="19" spans="1:11" x14ac:dyDescent="0.3">
      <c r="A19" s="134" t="s">
        <v>226</v>
      </c>
      <c r="B19" s="135" t="s">
        <v>92</v>
      </c>
      <c r="C19" s="54">
        <v>500</v>
      </c>
      <c r="D19" s="56">
        <v>1000</v>
      </c>
      <c r="F19" s="318">
        <f t="shared" si="0"/>
        <v>1</v>
      </c>
    </row>
    <row r="20" spans="1:11" x14ac:dyDescent="0.3">
      <c r="A20" s="134" t="s">
        <v>230</v>
      </c>
      <c r="B20" s="135" t="s">
        <v>231</v>
      </c>
      <c r="C20" s="54">
        <v>750</v>
      </c>
      <c r="D20" s="56">
        <v>500</v>
      </c>
      <c r="F20" s="318">
        <f t="shared" si="0"/>
        <v>-0.33333333333333331</v>
      </c>
    </row>
    <row r="21" spans="1:11" x14ac:dyDescent="0.3">
      <c r="A21" s="134" t="s">
        <v>228</v>
      </c>
      <c r="B21" s="135" t="s">
        <v>229</v>
      </c>
      <c r="C21" s="54">
        <v>750</v>
      </c>
      <c r="D21" s="56">
        <v>750</v>
      </c>
      <c r="F21" s="289" t="str">
        <f t="shared" si="0"/>
        <v/>
      </c>
    </row>
    <row r="22" spans="1:11" x14ac:dyDescent="0.3">
      <c r="A22" s="134" t="s">
        <v>232</v>
      </c>
      <c r="B22" s="135" t="s">
        <v>103</v>
      </c>
      <c r="C22" s="54">
        <v>2000</v>
      </c>
      <c r="D22" s="56">
        <v>4000</v>
      </c>
      <c r="F22" s="318">
        <f t="shared" si="0"/>
        <v>1</v>
      </c>
    </row>
    <row r="23" spans="1:11" x14ac:dyDescent="0.3">
      <c r="A23" s="134" t="s">
        <v>233</v>
      </c>
      <c r="B23" s="135" t="s">
        <v>106</v>
      </c>
      <c r="C23" s="54">
        <v>900</v>
      </c>
      <c r="D23" s="56">
        <v>900</v>
      </c>
      <c r="F23" s="289" t="str">
        <f t="shared" si="0"/>
        <v/>
      </c>
    </row>
    <row r="24" spans="1:11" x14ac:dyDescent="0.3">
      <c r="A24" s="134" t="s">
        <v>235</v>
      </c>
      <c r="B24" s="135" t="s">
        <v>125</v>
      </c>
      <c r="C24" s="54" t="s">
        <v>23</v>
      </c>
      <c r="D24" s="56"/>
      <c r="F24" s="289" t="e">
        <f t="shared" si="0"/>
        <v>#VALUE!</v>
      </c>
    </row>
    <row r="25" spans="1:11" x14ac:dyDescent="0.3">
      <c r="A25" s="134" t="s">
        <v>236</v>
      </c>
      <c r="B25" s="135" t="s">
        <v>130</v>
      </c>
      <c r="C25" s="54">
        <v>200</v>
      </c>
      <c r="D25" s="56">
        <v>200</v>
      </c>
      <c r="F25" s="289" t="str">
        <f t="shared" si="0"/>
        <v/>
      </c>
    </row>
    <row r="26" spans="1:11" x14ac:dyDescent="0.3">
      <c r="B26" s="135" t="s">
        <v>104</v>
      </c>
      <c r="C26" s="54">
        <v>750</v>
      </c>
      <c r="D26" s="56">
        <v>500</v>
      </c>
      <c r="F26" s="318">
        <f t="shared" si="0"/>
        <v>-0.33333333333333331</v>
      </c>
    </row>
    <row r="27" spans="1:11" x14ac:dyDescent="0.3">
      <c r="A27" s="134" t="s">
        <v>237</v>
      </c>
      <c r="B27" s="135" t="s">
        <v>132</v>
      </c>
      <c r="C27" s="54">
        <v>2000</v>
      </c>
      <c r="D27" s="56">
        <v>500</v>
      </c>
      <c r="F27" s="318">
        <f t="shared" si="0"/>
        <v>-0.75</v>
      </c>
    </row>
    <row r="28" spans="1:11" x14ac:dyDescent="0.3">
      <c r="A28" s="74" t="s">
        <v>227</v>
      </c>
      <c r="B28" s="136" t="s">
        <v>94</v>
      </c>
      <c r="C28" s="253">
        <v>3500</v>
      </c>
      <c r="D28" s="264">
        <v>3500</v>
      </c>
      <c r="F28" s="289" t="str">
        <f t="shared" si="0"/>
        <v/>
      </c>
    </row>
    <row r="29" spans="1:11" ht="21" x14ac:dyDescent="0.45">
      <c r="A29" s="120"/>
      <c r="B29" s="137" t="s">
        <v>29</v>
      </c>
      <c r="C29" s="90">
        <f>SUM(C17:C28)</f>
        <v>19850</v>
      </c>
      <c r="D29" s="90">
        <f>SUM(D17:D28)</f>
        <v>20850</v>
      </c>
      <c r="F29" s="289">
        <f t="shared" si="0"/>
        <v>5.0377833753148617E-2</v>
      </c>
    </row>
    <row r="30" spans="1:11" x14ac:dyDescent="0.3">
      <c r="A30" s="134"/>
      <c r="B30" s="135" t="s">
        <v>242</v>
      </c>
      <c r="C30" s="54">
        <v>6872</v>
      </c>
      <c r="D30" s="54">
        <v>27372</v>
      </c>
      <c r="F30" s="318">
        <f t="shared" si="0"/>
        <v>2.9831199068684517</v>
      </c>
    </row>
    <row r="31" spans="1:11" ht="21" x14ac:dyDescent="0.45">
      <c r="A31" s="139"/>
      <c r="B31" s="100" t="s">
        <v>157</v>
      </c>
      <c r="C31" s="84">
        <f>C15+C29+C30</f>
        <v>270986</v>
      </c>
      <c r="D31" s="84">
        <f>D15+D29+D30</f>
        <v>280824</v>
      </c>
      <c r="F31" s="289">
        <f t="shared" si="0"/>
        <v>3.6304458532913142E-2</v>
      </c>
    </row>
    <row r="32" spans="1:11" x14ac:dyDescent="0.3">
      <c r="A32" s="307"/>
      <c r="B32" s="307"/>
    </row>
    <row r="33" spans="1:4" x14ac:dyDescent="0.3">
      <c r="A33" s="134"/>
      <c r="B33" s="135"/>
    </row>
    <row r="34" spans="1:4" x14ac:dyDescent="0.3">
      <c r="A34" s="138" t="s">
        <v>243</v>
      </c>
      <c r="B34" s="135"/>
    </row>
    <row r="35" spans="1:4" x14ac:dyDescent="0.3">
      <c r="A35" s="134"/>
      <c r="B35" s="135"/>
    </row>
    <row r="36" spans="1:4" x14ac:dyDescent="0.3">
      <c r="A36" s="134" t="s">
        <v>244</v>
      </c>
      <c r="B36" s="135"/>
    </row>
    <row r="37" spans="1:4" x14ac:dyDescent="0.3">
      <c r="A37" s="134" t="s">
        <v>245</v>
      </c>
      <c r="B37" s="135"/>
    </row>
    <row r="38" spans="1:4" x14ac:dyDescent="0.3">
      <c r="A38" s="134" t="s">
        <v>246</v>
      </c>
      <c r="B38" s="135"/>
    </row>
    <row r="39" spans="1:4" x14ac:dyDescent="0.3">
      <c r="A39" s="134" t="s">
        <v>247</v>
      </c>
    </row>
    <row r="40" spans="1:4" x14ac:dyDescent="0.3">
      <c r="A40" s="134" t="s">
        <v>248</v>
      </c>
    </row>
    <row r="43" spans="1:4" x14ac:dyDescent="0.3">
      <c r="A43" s="297" t="s">
        <v>95</v>
      </c>
      <c r="B43" s="297"/>
    </row>
    <row r="44" spans="1:4" x14ac:dyDescent="0.3">
      <c r="A44" s="48" t="s">
        <v>913</v>
      </c>
      <c r="B44" s="48" t="s">
        <v>914</v>
      </c>
      <c r="C44" s="54">
        <v>0</v>
      </c>
      <c r="D44" s="54">
        <v>0</v>
      </c>
    </row>
    <row r="45" spans="1:4" x14ac:dyDescent="0.3">
      <c r="A45" s="57" t="s">
        <v>234</v>
      </c>
      <c r="B45" s="53" t="s">
        <v>108</v>
      </c>
      <c r="C45" s="54">
        <v>1500</v>
      </c>
      <c r="D45" s="54">
        <v>2000</v>
      </c>
    </row>
    <row r="46" spans="1:4" x14ac:dyDescent="0.3">
      <c r="A46" s="57" t="s">
        <v>228</v>
      </c>
      <c r="B46" s="53" t="s">
        <v>229</v>
      </c>
      <c r="D46" s="54">
        <v>20000</v>
      </c>
    </row>
    <row r="47" spans="1:4" x14ac:dyDescent="0.3">
      <c r="A47" s="57" t="s">
        <v>232</v>
      </c>
      <c r="B47" s="53" t="s">
        <v>904</v>
      </c>
      <c r="C47" s="54">
        <v>1872</v>
      </c>
      <c r="D47" s="54">
        <v>1872</v>
      </c>
    </row>
    <row r="48" spans="1:4" x14ac:dyDescent="0.3">
      <c r="A48" s="48" t="s">
        <v>227</v>
      </c>
      <c r="B48" s="73" t="s">
        <v>94</v>
      </c>
      <c r="C48" s="72">
        <v>3500</v>
      </c>
      <c r="D48" s="54">
        <v>3500</v>
      </c>
    </row>
    <row r="49" spans="1:4" ht="21" x14ac:dyDescent="0.45">
      <c r="A49" s="140"/>
      <c r="B49" s="132" t="s">
        <v>29</v>
      </c>
      <c r="C49" s="75">
        <f>SUM(C44:C48)</f>
        <v>6872</v>
      </c>
      <c r="D49" s="75">
        <f>SUM(D44:D48)</f>
        <v>27372</v>
      </c>
    </row>
    <row r="50" spans="1:4" x14ac:dyDescent="0.3">
      <c r="A50" s="118"/>
      <c r="B50" s="83"/>
    </row>
    <row r="51" spans="1:4" x14ac:dyDescent="0.3">
      <c r="A51" s="297"/>
      <c r="B51" s="297"/>
    </row>
  </sheetData>
  <mergeCells count="5">
    <mergeCell ref="A3:B3"/>
    <mergeCell ref="A4:B4"/>
    <mergeCell ref="A32:B32"/>
    <mergeCell ref="A43:B43"/>
    <mergeCell ref="A51:B51"/>
  </mergeCells>
  <printOptions horizontalCentered="1" gridLines="1"/>
  <pageMargins left="0.7" right="0.7" top="0.75" bottom="0.75" header="0.3" footer="0.3"/>
  <pageSetup paperSize="5" scale="78" fitToHeight="0" orientation="portrait" r:id="rId1"/>
  <headerFooter>
    <oddFooter>&amp;R&amp;"-,Bold Italic"City of Blytheville 2026 Budget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7"/>
  <sheetViews>
    <sheetView topLeftCell="A42" zoomScaleNormal="100" workbookViewId="0">
      <selection activeCell="I62" activeCellId="8" sqref="I11 I12 I25 I34 I43 I53 I54 I57 I62"/>
    </sheetView>
  </sheetViews>
  <sheetFormatPr defaultColWidth="9.140625" defaultRowHeight="17.25" x14ac:dyDescent="0.3"/>
  <cols>
    <col min="1" max="1" width="12" style="64" customWidth="1"/>
    <col min="2" max="2" width="31.85546875" style="67" customWidth="1"/>
    <col min="3" max="3" width="19.140625" style="218" customWidth="1"/>
    <col min="4" max="4" width="19" style="271" bestFit="1" customWidth="1"/>
    <col min="5" max="5" width="14.140625" style="218" customWidth="1"/>
    <col min="6" max="6" width="17.5703125" style="265" bestFit="1" customWidth="1"/>
    <col min="7" max="7" width="18.5703125" style="64" customWidth="1"/>
    <col min="8" max="8" width="2.140625" style="64" customWidth="1"/>
    <col min="9" max="9" width="10.42578125" style="64" bestFit="1" customWidth="1"/>
    <col min="10" max="16384" width="9.140625" style="64"/>
  </cols>
  <sheetData>
    <row r="1" spans="1:9" x14ac:dyDescent="0.3">
      <c r="A1" s="141" t="s">
        <v>918</v>
      </c>
    </row>
    <row r="2" spans="1:9" x14ac:dyDescent="0.3">
      <c r="A2" s="141" t="s">
        <v>49</v>
      </c>
      <c r="C2" s="241">
        <v>2025</v>
      </c>
      <c r="D2" s="241">
        <v>2026</v>
      </c>
      <c r="E2" s="221" t="s">
        <v>897</v>
      </c>
      <c r="F2" s="222" t="s">
        <v>929</v>
      </c>
      <c r="G2" s="276" t="s">
        <v>1001</v>
      </c>
      <c r="I2" s="292" t="s">
        <v>59</v>
      </c>
    </row>
    <row r="3" spans="1:9" ht="18.75" x14ac:dyDescent="0.3">
      <c r="A3" s="64" t="s">
        <v>252</v>
      </c>
      <c r="B3" s="67" t="s">
        <v>89</v>
      </c>
      <c r="C3" s="272">
        <v>2950426</v>
      </c>
      <c r="D3" s="272">
        <v>2853369</v>
      </c>
      <c r="E3" s="218">
        <v>140000</v>
      </c>
      <c r="F3" s="266">
        <v>858619</v>
      </c>
      <c r="G3" s="270">
        <f>+D3-E3-F3</f>
        <v>1854750</v>
      </c>
      <c r="I3" s="289">
        <f>IF(D3-C3=0,"",(D3-C3)/C3)</f>
        <v>-3.2895927571137185E-2</v>
      </c>
    </row>
    <row r="4" spans="1:9" ht="18.75" x14ac:dyDescent="0.3">
      <c r="A4" s="64" t="s">
        <v>251</v>
      </c>
      <c r="B4" s="67" t="s">
        <v>86</v>
      </c>
      <c r="C4" s="272">
        <v>225708</v>
      </c>
      <c r="D4" s="272">
        <v>218283</v>
      </c>
      <c r="E4" s="218">
        <v>0</v>
      </c>
      <c r="F4" s="266">
        <v>80609</v>
      </c>
      <c r="G4" s="270">
        <f t="shared" ref="G4:G12" si="0">+D4-E4-F4</f>
        <v>137674</v>
      </c>
      <c r="I4" s="289">
        <f t="shared" ref="I4:I65" si="1">IF(D4-C4=0,"",(D4-C4)/C4)</f>
        <v>-3.289648572491892E-2</v>
      </c>
    </row>
    <row r="5" spans="1:9" ht="18.75" x14ac:dyDescent="0.3">
      <c r="A5" s="64" t="s">
        <v>250</v>
      </c>
      <c r="B5" s="67" t="s">
        <v>822</v>
      </c>
      <c r="C5" s="272">
        <v>273960</v>
      </c>
      <c r="D5" s="272">
        <v>274032</v>
      </c>
      <c r="E5" s="218">
        <v>0</v>
      </c>
      <c r="F5" s="266">
        <v>0</v>
      </c>
      <c r="G5" s="270">
        <f t="shared" si="0"/>
        <v>274032</v>
      </c>
      <c r="I5" s="289">
        <f t="shared" si="1"/>
        <v>2.6281208935611036E-4</v>
      </c>
    </row>
    <row r="6" spans="1:9" ht="18.75" x14ac:dyDescent="0.3">
      <c r="A6" s="64" t="s">
        <v>285</v>
      </c>
      <c r="B6" s="67" t="s">
        <v>823</v>
      </c>
      <c r="C6" s="272">
        <v>38260</v>
      </c>
      <c r="D6" s="272">
        <v>37720</v>
      </c>
      <c r="E6" s="218">
        <v>0</v>
      </c>
      <c r="F6" s="266">
        <v>0</v>
      </c>
      <c r="G6" s="270">
        <f t="shared" si="0"/>
        <v>37720</v>
      </c>
      <c r="I6" s="289">
        <f t="shared" si="1"/>
        <v>-1.4113957135389441E-2</v>
      </c>
    </row>
    <row r="7" spans="1:9" ht="18.75" x14ac:dyDescent="0.3">
      <c r="A7" s="64" t="s">
        <v>283</v>
      </c>
      <c r="B7" s="67" t="s">
        <v>284</v>
      </c>
      <c r="C7" s="272">
        <v>15600</v>
      </c>
      <c r="D7" s="272">
        <v>14700</v>
      </c>
      <c r="E7" s="218">
        <v>0</v>
      </c>
      <c r="F7" s="266">
        <v>0</v>
      </c>
      <c r="G7" s="270">
        <f t="shared" si="0"/>
        <v>14700</v>
      </c>
      <c r="I7" s="289">
        <f t="shared" si="1"/>
        <v>-5.7692307692307696E-2</v>
      </c>
    </row>
    <row r="8" spans="1:9" ht="18.75" x14ac:dyDescent="0.3">
      <c r="A8" s="64" t="s">
        <v>249</v>
      </c>
      <c r="B8" s="67" t="s">
        <v>76</v>
      </c>
      <c r="C8" s="272">
        <v>339940.46</v>
      </c>
      <c r="D8" s="272">
        <v>360000</v>
      </c>
      <c r="E8" s="218">
        <v>0</v>
      </c>
      <c r="F8" s="266">
        <v>90000</v>
      </c>
      <c r="G8" s="270">
        <f t="shared" si="0"/>
        <v>270000</v>
      </c>
      <c r="I8" s="289">
        <f t="shared" si="1"/>
        <v>5.9008980572656689E-2</v>
      </c>
    </row>
    <row r="9" spans="1:9" ht="18.75" x14ac:dyDescent="0.3">
      <c r="A9" s="64" t="s">
        <v>282</v>
      </c>
      <c r="B9" s="67" t="s">
        <v>144</v>
      </c>
      <c r="C9" s="272">
        <v>1000</v>
      </c>
      <c r="D9" s="272">
        <v>1000</v>
      </c>
      <c r="E9" s="218">
        <v>0</v>
      </c>
      <c r="F9" s="266">
        <v>0</v>
      </c>
      <c r="G9" s="270">
        <f t="shared" si="0"/>
        <v>1000</v>
      </c>
      <c r="I9" s="289" t="str">
        <f t="shared" si="1"/>
        <v/>
      </c>
    </row>
    <row r="10" spans="1:9" ht="18.75" x14ac:dyDescent="0.3">
      <c r="A10" s="64" t="s">
        <v>278</v>
      </c>
      <c r="B10" s="67" t="s">
        <v>140</v>
      </c>
      <c r="C10" s="272">
        <v>8790</v>
      </c>
      <c r="D10" s="272">
        <v>8790</v>
      </c>
      <c r="E10" s="218">
        <v>0</v>
      </c>
      <c r="F10" s="266">
        <v>0</v>
      </c>
      <c r="G10" s="270">
        <f t="shared" si="0"/>
        <v>8790</v>
      </c>
      <c r="I10" s="289" t="str">
        <f t="shared" si="1"/>
        <v/>
      </c>
    </row>
    <row r="11" spans="1:9" ht="18.75" x14ac:dyDescent="0.3">
      <c r="A11" s="64" t="s">
        <v>824</v>
      </c>
      <c r="B11" s="67" t="s">
        <v>825</v>
      </c>
      <c r="C11" s="272">
        <v>45000</v>
      </c>
      <c r="D11" s="272">
        <v>60174</v>
      </c>
      <c r="E11" s="218">
        <v>0</v>
      </c>
      <c r="F11" s="218"/>
      <c r="G11" s="270">
        <f t="shared" si="0"/>
        <v>60174</v>
      </c>
      <c r="I11" s="318">
        <f t="shared" si="1"/>
        <v>0.3372</v>
      </c>
    </row>
    <row r="12" spans="1:9" ht="18.75" x14ac:dyDescent="0.3">
      <c r="A12" s="64" t="s">
        <v>1020</v>
      </c>
      <c r="B12" s="67" t="s">
        <v>83</v>
      </c>
      <c r="C12" s="273">
        <v>3000</v>
      </c>
      <c r="D12" s="280">
        <v>2280</v>
      </c>
      <c r="E12" s="243">
        <v>0</v>
      </c>
      <c r="F12" s="267">
        <v>0</v>
      </c>
      <c r="G12" s="281">
        <f t="shared" si="0"/>
        <v>2280</v>
      </c>
      <c r="I12" s="318">
        <f t="shared" si="1"/>
        <v>-0.24</v>
      </c>
    </row>
    <row r="13" spans="1:9" x14ac:dyDescent="0.3">
      <c r="A13" s="141"/>
      <c r="B13" s="142" t="s">
        <v>721</v>
      </c>
      <c r="C13" s="268">
        <f>SUM(C3:C12)</f>
        <v>3901684.46</v>
      </c>
      <c r="D13" s="268">
        <f>SUM(D3:D12)</f>
        <v>3830348</v>
      </c>
      <c r="E13" s="219">
        <f>SUM(E3:E12)</f>
        <v>140000</v>
      </c>
      <c r="F13" s="268">
        <f>SUM(F3:F12)</f>
        <v>1029228</v>
      </c>
      <c r="G13" s="268">
        <f>SUM(G3:G12)</f>
        <v>2661120</v>
      </c>
      <c r="I13" s="289">
        <f t="shared" si="1"/>
        <v>-1.8283503120598319E-2</v>
      </c>
    </row>
    <row r="14" spans="1:9" ht="18.75" x14ac:dyDescent="0.3">
      <c r="A14" s="141" t="s">
        <v>95</v>
      </c>
      <c r="C14" s="272"/>
      <c r="D14" s="272"/>
      <c r="F14" s="266"/>
      <c r="G14" s="270" t="s">
        <v>23</v>
      </c>
      <c r="I14" s="289" t="str">
        <f t="shared" si="1"/>
        <v/>
      </c>
    </row>
    <row r="15" spans="1:9" ht="18.75" x14ac:dyDescent="0.3">
      <c r="A15" s="64" t="s">
        <v>821</v>
      </c>
      <c r="B15" s="67" t="s">
        <v>826</v>
      </c>
      <c r="C15" s="272">
        <v>8455</v>
      </c>
      <c r="D15" s="272">
        <v>8455</v>
      </c>
      <c r="E15" s="218">
        <v>0</v>
      </c>
      <c r="F15" s="266">
        <v>0</v>
      </c>
      <c r="G15" s="270">
        <f>+C15-E15-F15</f>
        <v>8455</v>
      </c>
      <c r="I15" s="289" t="str">
        <f t="shared" si="1"/>
        <v/>
      </c>
    </row>
    <row r="16" spans="1:9" ht="18.75" x14ac:dyDescent="0.3">
      <c r="A16" s="64" t="s">
        <v>261</v>
      </c>
      <c r="B16" s="67" t="s">
        <v>110</v>
      </c>
      <c r="C16" s="272">
        <v>304725</v>
      </c>
      <c r="D16" s="272">
        <v>303300</v>
      </c>
      <c r="E16" s="218">
        <v>189600</v>
      </c>
      <c r="F16" s="266">
        <v>25125</v>
      </c>
      <c r="G16" s="270">
        <f t="shared" ref="G16" si="2">+D16-E16-F16</f>
        <v>88575</v>
      </c>
      <c r="I16" s="289">
        <f t="shared" si="1"/>
        <v>-4.6763475264582823E-3</v>
      </c>
    </row>
    <row r="17" spans="1:9" ht="18.75" x14ac:dyDescent="0.3">
      <c r="A17" s="64" t="s">
        <v>827</v>
      </c>
      <c r="B17" s="67" t="s">
        <v>399</v>
      </c>
      <c r="C17" s="272">
        <v>12540</v>
      </c>
      <c r="D17" s="272">
        <v>12540</v>
      </c>
      <c r="E17" s="218">
        <v>12540</v>
      </c>
      <c r="F17" s="266">
        <v>0</v>
      </c>
      <c r="G17" s="270">
        <f>+C17-E17-F17</f>
        <v>0</v>
      </c>
      <c r="I17" s="289" t="str">
        <f t="shared" si="1"/>
        <v/>
      </c>
    </row>
    <row r="18" spans="1:9" ht="18.75" x14ac:dyDescent="0.3">
      <c r="A18" s="64" t="s">
        <v>262</v>
      </c>
      <c r="B18" s="67" t="s">
        <v>828</v>
      </c>
      <c r="C18" s="272">
        <v>138720</v>
      </c>
      <c r="D18" s="272">
        <v>138720</v>
      </c>
      <c r="E18" s="218">
        <v>0</v>
      </c>
      <c r="F18" s="266">
        <v>0</v>
      </c>
      <c r="G18" s="270">
        <f t="shared" ref="G18:G62" si="3">+D18-E18-F18</f>
        <v>138720</v>
      </c>
      <c r="I18" s="289" t="str">
        <f t="shared" si="1"/>
        <v/>
      </c>
    </row>
    <row r="19" spans="1:9" ht="18.75" x14ac:dyDescent="0.3">
      <c r="A19" s="64" t="s">
        <v>279</v>
      </c>
      <c r="B19" s="67" t="s">
        <v>829</v>
      </c>
      <c r="C19" s="272">
        <v>12800</v>
      </c>
      <c r="D19" s="272">
        <v>12800</v>
      </c>
      <c r="E19" s="266">
        <v>9200</v>
      </c>
      <c r="F19" s="266">
        <v>0</v>
      </c>
      <c r="G19" s="270">
        <f t="shared" si="3"/>
        <v>3600</v>
      </c>
      <c r="I19" s="289" t="str">
        <f t="shared" si="1"/>
        <v/>
      </c>
    </row>
    <row r="20" spans="1:9" ht="18.75" x14ac:dyDescent="0.3">
      <c r="A20" s="64" t="s">
        <v>270</v>
      </c>
      <c r="B20" s="67" t="s">
        <v>830</v>
      </c>
      <c r="C20" s="272">
        <v>86740</v>
      </c>
      <c r="D20" s="272">
        <v>84000</v>
      </c>
      <c r="E20" s="266">
        <v>81750</v>
      </c>
      <c r="F20" s="266">
        <v>0</v>
      </c>
      <c r="G20" s="270">
        <f t="shared" si="3"/>
        <v>2250</v>
      </c>
      <c r="I20" s="289">
        <f t="shared" si="1"/>
        <v>-3.1588655752824532E-2</v>
      </c>
    </row>
    <row r="21" spans="1:9" ht="18.75" x14ac:dyDescent="0.3">
      <c r="A21" s="64" t="s">
        <v>269</v>
      </c>
      <c r="B21" s="67" t="s">
        <v>831</v>
      </c>
      <c r="C21" s="272">
        <v>3994</v>
      </c>
      <c r="D21" s="272">
        <v>3994</v>
      </c>
      <c r="E21" s="218">
        <v>1997</v>
      </c>
      <c r="F21" s="266">
        <v>1997</v>
      </c>
      <c r="G21" s="270">
        <f t="shared" si="3"/>
        <v>0</v>
      </c>
      <c r="I21" s="289" t="str">
        <f t="shared" si="1"/>
        <v/>
      </c>
    </row>
    <row r="22" spans="1:9" ht="18.75" x14ac:dyDescent="0.3">
      <c r="A22" s="64" t="s">
        <v>967</v>
      </c>
      <c r="B22" s="67" t="s">
        <v>268</v>
      </c>
      <c r="C22" s="272">
        <v>155</v>
      </c>
      <c r="D22" s="272">
        <v>155</v>
      </c>
      <c r="E22" s="218">
        <v>0</v>
      </c>
      <c r="F22" s="266">
        <v>0</v>
      </c>
      <c r="G22" s="270">
        <f t="shared" si="3"/>
        <v>155</v>
      </c>
      <c r="I22" s="289" t="str">
        <f t="shared" si="1"/>
        <v/>
      </c>
    </row>
    <row r="23" spans="1:9" ht="18.75" x14ac:dyDescent="0.3">
      <c r="A23" s="64" t="s">
        <v>286</v>
      </c>
      <c r="B23" s="67" t="s">
        <v>372</v>
      </c>
      <c r="C23" s="272">
        <v>29604</v>
      </c>
      <c r="D23" s="272">
        <v>27804</v>
      </c>
      <c r="E23" s="218">
        <v>0</v>
      </c>
      <c r="F23" s="266">
        <v>0</v>
      </c>
      <c r="G23" s="270">
        <f t="shared" si="3"/>
        <v>27804</v>
      </c>
      <c r="I23" s="289">
        <f t="shared" si="1"/>
        <v>-6.0802594244021076E-2</v>
      </c>
    </row>
    <row r="24" spans="1:9" ht="18.75" x14ac:dyDescent="0.3">
      <c r="A24" s="64" t="s">
        <v>832</v>
      </c>
      <c r="B24" s="67" t="s">
        <v>833</v>
      </c>
      <c r="C24" s="272">
        <v>250</v>
      </c>
      <c r="D24" s="272">
        <v>250</v>
      </c>
      <c r="E24" s="218">
        <v>0</v>
      </c>
      <c r="F24" s="266">
        <v>0</v>
      </c>
      <c r="G24" s="270">
        <f t="shared" si="3"/>
        <v>250</v>
      </c>
      <c r="I24" s="289" t="str">
        <f t="shared" si="1"/>
        <v/>
      </c>
    </row>
    <row r="25" spans="1:9" ht="18.75" x14ac:dyDescent="0.3">
      <c r="A25" s="64" t="s">
        <v>254</v>
      </c>
      <c r="B25" s="67" t="s">
        <v>92</v>
      </c>
      <c r="C25" s="272">
        <v>920</v>
      </c>
      <c r="D25" s="272">
        <v>1240</v>
      </c>
      <c r="E25" s="218">
        <v>0</v>
      </c>
      <c r="F25" s="266">
        <v>0</v>
      </c>
      <c r="G25" s="270">
        <f t="shared" si="3"/>
        <v>1240</v>
      </c>
      <c r="I25" s="318">
        <f t="shared" si="1"/>
        <v>0.34782608695652173</v>
      </c>
    </row>
    <row r="26" spans="1:9" ht="18.75" x14ac:dyDescent="0.3">
      <c r="B26" s="67" t="s">
        <v>741</v>
      </c>
      <c r="C26" s="272">
        <v>0</v>
      </c>
      <c r="D26" s="272"/>
      <c r="F26" s="266">
        <v>0</v>
      </c>
      <c r="G26" s="270">
        <f t="shared" si="3"/>
        <v>0</v>
      </c>
      <c r="I26" s="289" t="str">
        <f t="shared" si="1"/>
        <v/>
      </c>
    </row>
    <row r="27" spans="1:9" ht="18.75" x14ac:dyDescent="0.3">
      <c r="A27" s="64" t="s">
        <v>834</v>
      </c>
      <c r="B27" s="67" t="s">
        <v>113</v>
      </c>
      <c r="C27" s="272">
        <v>7800</v>
      </c>
      <c r="D27" s="272">
        <v>7800</v>
      </c>
      <c r="E27" s="218">
        <v>0</v>
      </c>
      <c r="F27" s="266">
        <v>0</v>
      </c>
      <c r="G27" s="270">
        <f t="shared" si="3"/>
        <v>7800</v>
      </c>
      <c r="I27" s="289" t="str">
        <f t="shared" si="1"/>
        <v/>
      </c>
    </row>
    <row r="28" spans="1:9" ht="18.75" x14ac:dyDescent="0.3">
      <c r="A28" s="64" t="s">
        <v>257</v>
      </c>
      <c r="B28" s="67" t="s">
        <v>229</v>
      </c>
      <c r="C28" s="272">
        <v>26200</v>
      </c>
      <c r="D28" s="272">
        <v>27831</v>
      </c>
      <c r="E28" s="266">
        <v>0</v>
      </c>
      <c r="F28" s="266">
        <v>0</v>
      </c>
      <c r="G28" s="270">
        <f t="shared" si="3"/>
        <v>27831</v>
      </c>
      <c r="I28" s="289">
        <f t="shared" si="1"/>
        <v>6.2251908396946568E-2</v>
      </c>
    </row>
    <row r="29" spans="1:9" ht="18.75" x14ac:dyDescent="0.3">
      <c r="B29" s="67" t="s">
        <v>1029</v>
      </c>
      <c r="C29" s="272">
        <v>1000</v>
      </c>
      <c r="D29" s="272">
        <v>1000</v>
      </c>
      <c r="E29" s="218">
        <v>0</v>
      </c>
      <c r="F29" s="266">
        <v>0</v>
      </c>
      <c r="G29" s="270">
        <f t="shared" si="3"/>
        <v>1000</v>
      </c>
      <c r="I29" s="289" t="str">
        <f t="shared" si="1"/>
        <v/>
      </c>
    </row>
    <row r="30" spans="1:9" ht="18.75" x14ac:dyDescent="0.3">
      <c r="B30" s="67" t="s">
        <v>999</v>
      </c>
      <c r="C30" s="272">
        <v>0</v>
      </c>
      <c r="D30" s="272"/>
      <c r="E30" s="218">
        <v>0</v>
      </c>
      <c r="F30" s="266">
        <v>0</v>
      </c>
      <c r="G30" s="270">
        <f t="shared" si="3"/>
        <v>0</v>
      </c>
      <c r="I30" s="289" t="str">
        <f t="shared" si="1"/>
        <v/>
      </c>
    </row>
    <row r="31" spans="1:9" ht="18.75" x14ac:dyDescent="0.3">
      <c r="B31" s="67" t="s">
        <v>965</v>
      </c>
      <c r="C31" s="272">
        <v>72000</v>
      </c>
      <c r="D31" s="272">
        <v>72000</v>
      </c>
      <c r="E31" s="218">
        <v>0</v>
      </c>
      <c r="F31" s="266">
        <v>0</v>
      </c>
      <c r="G31" s="270">
        <f t="shared" si="3"/>
        <v>72000</v>
      </c>
      <c r="I31" s="289" t="str">
        <f t="shared" si="1"/>
        <v/>
      </c>
    </row>
    <row r="32" spans="1:9" ht="18.75" x14ac:dyDescent="0.3">
      <c r="B32" s="67" t="s">
        <v>1009</v>
      </c>
      <c r="C32" s="272">
        <v>128492</v>
      </c>
      <c r="D32" s="272">
        <v>128452</v>
      </c>
      <c r="E32" s="218">
        <v>0</v>
      </c>
      <c r="F32" s="266">
        <v>128492</v>
      </c>
      <c r="G32" s="270">
        <f t="shared" si="3"/>
        <v>-40</v>
      </c>
      <c r="I32" s="289">
        <f t="shared" si="1"/>
        <v>-3.1130342745073624E-4</v>
      </c>
    </row>
    <row r="33" spans="1:9" ht="18.75" x14ac:dyDescent="0.3">
      <c r="A33" s="64" t="s">
        <v>253</v>
      </c>
      <c r="B33" s="67" t="s">
        <v>835</v>
      </c>
      <c r="C33" s="272">
        <v>10088</v>
      </c>
      <c r="D33" s="272">
        <v>10088</v>
      </c>
      <c r="E33" s="266">
        <v>3285</v>
      </c>
      <c r="F33" s="266">
        <v>0</v>
      </c>
      <c r="G33" s="270">
        <f t="shared" si="3"/>
        <v>6803</v>
      </c>
      <c r="I33" s="289" t="str">
        <f t="shared" si="1"/>
        <v/>
      </c>
    </row>
    <row r="34" spans="1:9" ht="18.75" x14ac:dyDescent="0.3">
      <c r="A34" s="64" t="s">
        <v>281</v>
      </c>
      <c r="B34" s="67" t="s">
        <v>836</v>
      </c>
      <c r="C34" s="272">
        <v>26450</v>
      </c>
      <c r="D34" s="272">
        <v>34300</v>
      </c>
      <c r="E34" s="266">
        <v>5000</v>
      </c>
      <c r="F34" s="266">
        <v>0</v>
      </c>
      <c r="G34" s="270">
        <f t="shared" si="3"/>
        <v>29300</v>
      </c>
      <c r="I34" s="318">
        <f t="shared" si="1"/>
        <v>0.29678638941398866</v>
      </c>
    </row>
    <row r="35" spans="1:9" ht="18.75" x14ac:dyDescent="0.3">
      <c r="A35" s="64" t="s">
        <v>287</v>
      </c>
      <c r="B35" s="67" t="s">
        <v>837</v>
      </c>
      <c r="C35" s="272">
        <v>5155</v>
      </c>
      <c r="D35" s="272">
        <v>5155</v>
      </c>
      <c r="E35" s="218">
        <v>3900</v>
      </c>
      <c r="F35" s="266">
        <v>0</v>
      </c>
      <c r="G35" s="270">
        <f t="shared" si="3"/>
        <v>1255</v>
      </c>
      <c r="I35" s="289" t="str">
        <f t="shared" si="1"/>
        <v/>
      </c>
    </row>
    <row r="36" spans="1:9" ht="18.75" x14ac:dyDescent="0.3">
      <c r="A36" s="64" t="s">
        <v>259</v>
      </c>
      <c r="B36" s="67" t="s">
        <v>838</v>
      </c>
      <c r="C36" s="272">
        <v>23800</v>
      </c>
      <c r="D36" s="272">
        <v>23800</v>
      </c>
      <c r="E36" s="218">
        <v>23800</v>
      </c>
      <c r="F36" s="266">
        <v>0</v>
      </c>
      <c r="G36" s="270">
        <f t="shared" si="3"/>
        <v>0</v>
      </c>
      <c r="I36" s="289" t="str">
        <f t="shared" si="1"/>
        <v/>
      </c>
    </row>
    <row r="37" spans="1:9" ht="18.75" x14ac:dyDescent="0.3">
      <c r="A37" s="64" t="s">
        <v>258</v>
      </c>
      <c r="B37" s="67" t="s">
        <v>839</v>
      </c>
      <c r="C37" s="272">
        <v>40002</v>
      </c>
      <c r="D37" s="272">
        <v>40134</v>
      </c>
      <c r="E37" s="218">
        <v>0</v>
      </c>
      <c r="F37" s="266">
        <v>0</v>
      </c>
      <c r="G37" s="270">
        <f t="shared" si="3"/>
        <v>40134</v>
      </c>
      <c r="I37" s="289">
        <f t="shared" si="1"/>
        <v>3.2998350082495873E-3</v>
      </c>
    </row>
    <row r="38" spans="1:9" ht="18.75" x14ac:dyDescent="0.3">
      <c r="A38" s="64" t="s">
        <v>263</v>
      </c>
      <c r="B38" s="67" t="s">
        <v>117</v>
      </c>
      <c r="C38" s="272">
        <v>28000</v>
      </c>
      <c r="D38" s="272">
        <v>28000</v>
      </c>
      <c r="E38" s="218">
        <v>0</v>
      </c>
      <c r="F38" s="266">
        <v>0</v>
      </c>
      <c r="G38" s="270">
        <f t="shared" si="3"/>
        <v>28000</v>
      </c>
      <c r="I38" s="289" t="str">
        <f t="shared" si="1"/>
        <v/>
      </c>
    </row>
    <row r="39" spans="1:9" ht="18.75" x14ac:dyDescent="0.3">
      <c r="A39" s="64" t="s">
        <v>256</v>
      </c>
      <c r="B39" s="67" t="s">
        <v>840</v>
      </c>
      <c r="C39" s="272">
        <v>1440</v>
      </c>
      <c r="D39" s="272">
        <v>1440</v>
      </c>
      <c r="E39" s="218">
        <v>0</v>
      </c>
      <c r="F39" s="266">
        <v>1440</v>
      </c>
      <c r="G39" s="270">
        <f t="shared" si="3"/>
        <v>0</v>
      </c>
      <c r="I39" s="289" t="str">
        <f t="shared" si="1"/>
        <v/>
      </c>
    </row>
    <row r="40" spans="1:9" ht="18.75" x14ac:dyDescent="0.3">
      <c r="A40" s="64" t="s">
        <v>266</v>
      </c>
      <c r="B40" s="67" t="s">
        <v>841</v>
      </c>
      <c r="C40" s="272">
        <v>20000</v>
      </c>
      <c r="D40" s="272">
        <v>20000</v>
      </c>
      <c r="E40" s="266">
        <v>20000</v>
      </c>
      <c r="F40" s="266">
        <v>0</v>
      </c>
      <c r="G40" s="270">
        <f t="shared" si="3"/>
        <v>0</v>
      </c>
      <c r="I40" s="289" t="str">
        <f t="shared" si="1"/>
        <v/>
      </c>
    </row>
    <row r="41" spans="1:9" ht="18.75" x14ac:dyDescent="0.3">
      <c r="B41" s="67" t="s">
        <v>962</v>
      </c>
      <c r="C41" s="272">
        <v>344000</v>
      </c>
      <c r="D41" s="272">
        <v>344000</v>
      </c>
      <c r="E41" s="218">
        <v>0</v>
      </c>
      <c r="F41" s="266">
        <v>344000</v>
      </c>
      <c r="G41" s="270">
        <f t="shared" si="3"/>
        <v>0</v>
      </c>
      <c r="I41" s="289" t="str">
        <f t="shared" si="1"/>
        <v/>
      </c>
    </row>
    <row r="42" spans="1:9" ht="18.75" x14ac:dyDescent="0.3">
      <c r="A42" s="64" t="s">
        <v>277</v>
      </c>
      <c r="B42" s="67" t="s">
        <v>134</v>
      </c>
      <c r="C42" s="272">
        <v>1240</v>
      </c>
      <c r="D42" s="272">
        <v>1240</v>
      </c>
      <c r="E42" s="218">
        <v>400</v>
      </c>
      <c r="F42" s="266">
        <v>0</v>
      </c>
      <c r="G42" s="270">
        <f t="shared" si="3"/>
        <v>840</v>
      </c>
      <c r="I42" s="289" t="str">
        <f t="shared" si="1"/>
        <v/>
      </c>
    </row>
    <row r="43" spans="1:9" ht="18.75" x14ac:dyDescent="0.3">
      <c r="B43" s="67" t="s">
        <v>1008</v>
      </c>
      <c r="C43" s="272">
        <v>4750</v>
      </c>
      <c r="D43" s="272">
        <v>5585</v>
      </c>
      <c r="E43" s="218">
        <v>0</v>
      </c>
      <c r="F43" s="266">
        <v>0</v>
      </c>
      <c r="G43" s="270">
        <f t="shared" si="3"/>
        <v>5585</v>
      </c>
      <c r="I43" s="318">
        <f t="shared" si="1"/>
        <v>0.17578947368421052</v>
      </c>
    </row>
    <row r="44" spans="1:9" ht="18.75" x14ac:dyDescent="0.3">
      <c r="A44" s="64" t="s">
        <v>271</v>
      </c>
      <c r="B44" s="67" t="s">
        <v>843</v>
      </c>
      <c r="C44" s="272">
        <v>1000</v>
      </c>
      <c r="D44" s="272">
        <v>1000</v>
      </c>
      <c r="E44" s="218">
        <v>0</v>
      </c>
      <c r="F44" s="266">
        <v>0</v>
      </c>
      <c r="G44" s="270">
        <f t="shared" si="3"/>
        <v>1000</v>
      </c>
      <c r="I44" s="289" t="str">
        <f t="shared" si="1"/>
        <v/>
      </c>
    </row>
    <row r="45" spans="1:9" ht="18.75" x14ac:dyDescent="0.3">
      <c r="A45" s="64" t="s">
        <v>275</v>
      </c>
      <c r="B45" s="67" t="s">
        <v>130</v>
      </c>
      <c r="C45" s="272">
        <v>300</v>
      </c>
      <c r="D45" s="272">
        <v>300</v>
      </c>
      <c r="E45" s="218">
        <v>0</v>
      </c>
      <c r="F45" s="266">
        <v>0</v>
      </c>
      <c r="G45" s="270">
        <f t="shared" si="3"/>
        <v>300</v>
      </c>
      <c r="I45" s="289" t="str">
        <f t="shared" si="1"/>
        <v/>
      </c>
    </row>
    <row r="46" spans="1:9" ht="18.75" x14ac:dyDescent="0.3">
      <c r="A46" s="64" t="s">
        <v>276</v>
      </c>
      <c r="B46" s="67" t="s">
        <v>132</v>
      </c>
      <c r="C46" s="272">
        <v>200</v>
      </c>
      <c r="D46" s="272">
        <v>200</v>
      </c>
      <c r="E46" s="218">
        <v>0</v>
      </c>
      <c r="F46" s="266">
        <v>0</v>
      </c>
      <c r="G46" s="270">
        <f t="shared" si="3"/>
        <v>200</v>
      </c>
      <c r="I46" s="289" t="str">
        <f t="shared" si="1"/>
        <v/>
      </c>
    </row>
    <row r="47" spans="1:9" ht="18.75" x14ac:dyDescent="0.3">
      <c r="A47" s="64" t="s">
        <v>255</v>
      </c>
      <c r="B47" s="67" t="s">
        <v>94</v>
      </c>
      <c r="C47" s="272">
        <v>3960</v>
      </c>
      <c r="D47" s="272">
        <v>3960</v>
      </c>
      <c r="E47" s="218">
        <v>0</v>
      </c>
      <c r="F47" s="266">
        <v>0</v>
      </c>
      <c r="G47" s="270">
        <f t="shared" si="3"/>
        <v>3960</v>
      </c>
      <c r="I47" s="289" t="str">
        <f t="shared" si="1"/>
        <v/>
      </c>
    </row>
    <row r="48" spans="1:9" ht="18.75" x14ac:dyDescent="0.3">
      <c r="A48" s="64" t="s">
        <v>273</v>
      </c>
      <c r="B48" s="67" t="s">
        <v>844</v>
      </c>
      <c r="C48" s="272">
        <v>0</v>
      </c>
      <c r="D48" s="272"/>
      <c r="E48" s="218">
        <v>0</v>
      </c>
      <c r="F48" s="266">
        <v>0</v>
      </c>
      <c r="G48" s="270">
        <f t="shared" si="3"/>
        <v>0</v>
      </c>
      <c r="I48" s="289" t="str">
        <f t="shared" si="1"/>
        <v/>
      </c>
    </row>
    <row r="49" spans="1:9" ht="18.75" x14ac:dyDescent="0.3">
      <c r="A49" s="64" t="s">
        <v>264</v>
      </c>
      <c r="B49" s="67" t="s">
        <v>265</v>
      </c>
      <c r="C49" s="272">
        <v>4900</v>
      </c>
      <c r="D49" s="272">
        <v>5200</v>
      </c>
      <c r="E49" s="218">
        <v>0</v>
      </c>
      <c r="F49" s="266">
        <v>0</v>
      </c>
      <c r="G49" s="270">
        <f t="shared" si="3"/>
        <v>5200</v>
      </c>
      <c r="I49" s="289">
        <f t="shared" si="1"/>
        <v>6.1224489795918366E-2</v>
      </c>
    </row>
    <row r="50" spans="1:9" ht="18.75" x14ac:dyDescent="0.3">
      <c r="A50" s="64" t="s">
        <v>968</v>
      </c>
      <c r="B50" s="67" t="s">
        <v>969</v>
      </c>
      <c r="C50" s="272">
        <v>3274</v>
      </c>
      <c r="D50" s="272">
        <v>3274</v>
      </c>
      <c r="E50" s="218">
        <v>0</v>
      </c>
      <c r="F50" s="266">
        <v>0</v>
      </c>
      <c r="G50" s="270">
        <f t="shared" si="3"/>
        <v>3274</v>
      </c>
      <c r="I50" s="289" t="str">
        <f t="shared" si="1"/>
        <v/>
      </c>
    </row>
    <row r="51" spans="1:9" ht="18.75" x14ac:dyDescent="0.3">
      <c r="A51" s="64" t="s">
        <v>274</v>
      </c>
      <c r="B51" s="67" t="s">
        <v>845</v>
      </c>
      <c r="C51" s="272">
        <v>10250</v>
      </c>
      <c r="D51" s="272">
        <v>10250</v>
      </c>
      <c r="E51" s="218">
        <v>10250</v>
      </c>
      <c r="F51" s="266">
        <v>0</v>
      </c>
      <c r="G51" s="270">
        <f t="shared" si="3"/>
        <v>0</v>
      </c>
      <c r="I51" s="289" t="str">
        <f t="shared" si="1"/>
        <v/>
      </c>
    </row>
    <row r="52" spans="1:9" ht="18.75" x14ac:dyDescent="0.3">
      <c r="A52" s="64" t="s">
        <v>272</v>
      </c>
      <c r="B52" s="67" t="s">
        <v>846</v>
      </c>
      <c r="C52" s="272">
        <v>5200</v>
      </c>
      <c r="D52" s="272">
        <v>5200</v>
      </c>
      <c r="E52" s="218">
        <v>5200</v>
      </c>
      <c r="F52" s="266">
        <v>0</v>
      </c>
      <c r="G52" s="270">
        <f t="shared" si="3"/>
        <v>0</v>
      </c>
      <c r="I52" s="289" t="str">
        <f t="shared" si="1"/>
        <v/>
      </c>
    </row>
    <row r="53" spans="1:9" ht="18.75" x14ac:dyDescent="0.3">
      <c r="A53" s="64" t="s">
        <v>951</v>
      </c>
      <c r="B53" s="67" t="s">
        <v>847</v>
      </c>
      <c r="C53" s="272">
        <v>74120</v>
      </c>
      <c r="D53" s="272">
        <v>116670</v>
      </c>
      <c r="E53" s="270">
        <v>32180</v>
      </c>
      <c r="F53" s="266">
        <v>0</v>
      </c>
      <c r="G53" s="270">
        <f t="shared" si="3"/>
        <v>84490</v>
      </c>
      <c r="I53" s="318">
        <f t="shared" si="1"/>
        <v>0.57406907717215327</v>
      </c>
    </row>
    <row r="54" spans="1:9" ht="18.75" x14ac:dyDescent="0.3">
      <c r="A54" s="64" t="s">
        <v>952</v>
      </c>
      <c r="B54" s="67" t="s">
        <v>848</v>
      </c>
      <c r="C54" s="272">
        <v>24700</v>
      </c>
      <c r="D54" s="272">
        <v>16200</v>
      </c>
      <c r="E54" s="218">
        <v>15900</v>
      </c>
      <c r="F54" s="266">
        <v>0</v>
      </c>
      <c r="G54" s="270">
        <f t="shared" si="3"/>
        <v>300</v>
      </c>
      <c r="I54" s="318">
        <f t="shared" si="1"/>
        <v>-0.34412955465587042</v>
      </c>
    </row>
    <row r="55" spans="1:9" ht="18.75" x14ac:dyDescent="0.3">
      <c r="A55" s="64" t="s">
        <v>953</v>
      </c>
      <c r="B55" s="67" t="s">
        <v>849</v>
      </c>
      <c r="C55" s="272">
        <v>19200</v>
      </c>
      <c r="D55" s="272">
        <v>19200</v>
      </c>
      <c r="E55" s="218">
        <v>0</v>
      </c>
      <c r="F55" s="266">
        <v>0</v>
      </c>
      <c r="G55" s="270">
        <f t="shared" si="3"/>
        <v>19200</v>
      </c>
      <c r="I55" s="289" t="str">
        <f t="shared" si="1"/>
        <v/>
      </c>
    </row>
    <row r="56" spans="1:9" ht="18.75" x14ac:dyDescent="0.3">
      <c r="A56" s="64" t="s">
        <v>954</v>
      </c>
      <c r="B56" s="67" t="s">
        <v>850</v>
      </c>
      <c r="C56" s="272">
        <v>3120</v>
      </c>
      <c r="D56" s="272">
        <v>3120</v>
      </c>
      <c r="E56" s="218">
        <v>0</v>
      </c>
      <c r="F56" s="266">
        <v>0</v>
      </c>
      <c r="G56" s="270">
        <f t="shared" si="3"/>
        <v>3120</v>
      </c>
      <c r="I56" s="289" t="str">
        <f t="shared" si="1"/>
        <v/>
      </c>
    </row>
    <row r="57" spans="1:9" ht="18.75" x14ac:dyDescent="0.3">
      <c r="A57" s="64" t="s">
        <v>955</v>
      </c>
      <c r="B57" s="67" t="s">
        <v>851</v>
      </c>
      <c r="C57" s="272">
        <v>12907</v>
      </c>
      <c r="D57" s="272">
        <v>20717</v>
      </c>
      <c r="E57" s="218">
        <v>0</v>
      </c>
      <c r="F57" s="266">
        <v>0</v>
      </c>
      <c r="G57" s="270">
        <f t="shared" si="3"/>
        <v>20717</v>
      </c>
      <c r="I57" s="318">
        <f t="shared" si="1"/>
        <v>0.60509800883241649</v>
      </c>
    </row>
    <row r="58" spans="1:9" ht="18.75" x14ac:dyDescent="0.3">
      <c r="A58" s="64" t="s">
        <v>956</v>
      </c>
      <c r="B58" s="67" t="s">
        <v>916</v>
      </c>
      <c r="C58" s="272">
        <v>0</v>
      </c>
      <c r="D58" s="272"/>
      <c r="E58" s="266">
        <v>0</v>
      </c>
      <c r="F58" s="266">
        <v>0</v>
      </c>
      <c r="G58" s="270">
        <f t="shared" si="3"/>
        <v>0</v>
      </c>
      <c r="I58" s="289" t="str">
        <f t="shared" si="1"/>
        <v/>
      </c>
    </row>
    <row r="59" spans="1:9" ht="18.75" x14ac:dyDescent="0.3">
      <c r="A59" s="64" t="s">
        <v>957</v>
      </c>
      <c r="B59" s="67" t="s">
        <v>917</v>
      </c>
      <c r="C59" s="272">
        <v>4000</v>
      </c>
      <c r="D59" s="272">
        <v>4000</v>
      </c>
      <c r="E59" s="218">
        <v>0</v>
      </c>
      <c r="F59" s="266">
        <v>0</v>
      </c>
      <c r="G59" s="270">
        <f t="shared" si="3"/>
        <v>4000</v>
      </c>
      <c r="I59" s="289" t="str">
        <f t="shared" si="1"/>
        <v/>
      </c>
    </row>
    <row r="60" spans="1:9" ht="18.75" x14ac:dyDescent="0.3">
      <c r="A60" s="64" t="s">
        <v>958</v>
      </c>
      <c r="B60" s="67" t="s">
        <v>852</v>
      </c>
      <c r="C60" s="272">
        <v>5600</v>
      </c>
      <c r="D60" s="272">
        <v>5600</v>
      </c>
      <c r="E60" s="218">
        <v>0</v>
      </c>
      <c r="F60" s="218">
        <v>5600</v>
      </c>
      <c r="G60" s="270">
        <f t="shared" si="3"/>
        <v>0</v>
      </c>
      <c r="I60" s="289" t="str">
        <f t="shared" si="1"/>
        <v/>
      </c>
    </row>
    <row r="61" spans="1:9" ht="18.75" x14ac:dyDescent="0.3">
      <c r="A61" s="64" t="s">
        <v>950</v>
      </c>
      <c r="B61" s="67" t="s">
        <v>949</v>
      </c>
      <c r="C61" s="272">
        <v>0</v>
      </c>
      <c r="D61" s="272"/>
      <c r="E61" s="218">
        <v>0</v>
      </c>
      <c r="F61" s="218">
        <v>0</v>
      </c>
      <c r="G61" s="270">
        <f t="shared" si="3"/>
        <v>0</v>
      </c>
      <c r="I61" s="289" t="str">
        <f t="shared" si="1"/>
        <v/>
      </c>
    </row>
    <row r="62" spans="1:9" ht="18.75" x14ac:dyDescent="0.3">
      <c r="A62" s="64" t="s">
        <v>970</v>
      </c>
      <c r="B62" s="67" t="s">
        <v>999</v>
      </c>
      <c r="C62" s="282">
        <v>2000</v>
      </c>
      <c r="D62" s="282">
        <v>5400</v>
      </c>
      <c r="E62" s="283">
        <v>0</v>
      </c>
      <c r="F62" s="283">
        <v>0</v>
      </c>
      <c r="G62" s="281">
        <f t="shared" si="3"/>
        <v>5400</v>
      </c>
      <c r="I62" s="318">
        <f t="shared" si="1"/>
        <v>1.7</v>
      </c>
    </row>
    <row r="63" spans="1:9" x14ac:dyDescent="0.3">
      <c r="A63" s="141"/>
      <c r="B63" s="242" t="s">
        <v>959</v>
      </c>
      <c r="C63" s="268">
        <f>SUM(C15:C62)</f>
        <v>1514051</v>
      </c>
      <c r="D63" s="268">
        <f>SUM(D15:D62)</f>
        <v>1564374</v>
      </c>
      <c r="E63" s="219">
        <f>SUM(E15:E62)</f>
        <v>415002</v>
      </c>
      <c r="F63" s="268">
        <f>SUM(F14:F62)</f>
        <v>506654</v>
      </c>
      <c r="G63" s="268">
        <f>SUM(G14:G62)</f>
        <v>642718</v>
      </c>
      <c r="I63" s="289">
        <f t="shared" si="1"/>
        <v>3.3237321596168164E-2</v>
      </c>
    </row>
    <row r="64" spans="1:9" ht="18.75" x14ac:dyDescent="0.3">
      <c r="A64" s="141"/>
      <c r="B64" s="242"/>
      <c r="C64" s="272"/>
      <c r="D64" s="272"/>
      <c r="E64" s="270"/>
      <c r="F64" s="266"/>
      <c r="G64" s="270" t="s">
        <v>23</v>
      </c>
      <c r="I64" s="289" t="str">
        <f t="shared" si="1"/>
        <v/>
      </c>
    </row>
    <row r="65" spans="2:9" ht="19.5" x14ac:dyDescent="0.45">
      <c r="B65" s="242" t="s">
        <v>960</v>
      </c>
      <c r="C65" s="269">
        <f>C63+C13</f>
        <v>5415735.46</v>
      </c>
      <c r="D65" s="269">
        <f>D63+D13</f>
        <v>5394722</v>
      </c>
      <c r="E65" s="220">
        <f>SUM(E63+E13)</f>
        <v>555002</v>
      </c>
      <c r="F65" s="269">
        <f>SUM(F63+F13)</f>
        <v>1535882</v>
      </c>
      <c r="G65" s="269">
        <f>SUM(G63+G13)</f>
        <v>3303838</v>
      </c>
      <c r="I65" s="289">
        <f t="shared" si="1"/>
        <v>-3.8800750433995463E-3</v>
      </c>
    </row>
    <row r="66" spans="2:9" ht="18.75" x14ac:dyDescent="0.3">
      <c r="D66" s="114"/>
    </row>
    <row r="67" spans="2:9" x14ac:dyDescent="0.3">
      <c r="D67" s="274"/>
    </row>
  </sheetData>
  <printOptions horizontalCentered="1" gridLines="1"/>
  <pageMargins left="0.7" right="0.7" top="0.75" bottom="0.75" header="0.3" footer="0.3"/>
  <pageSetup paperSize="5" scale="62" orientation="portrait" horizontalDpi="300" verticalDpi="300" r:id="rId1"/>
  <headerFooter>
    <oddFooter>&amp;R&amp;"-,Bold Italic"City of Blytheville 2019 Budget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70"/>
  <sheetViews>
    <sheetView topLeftCell="A26" zoomScaleNormal="100" workbookViewId="0">
      <selection activeCell="F47" activeCellId="10" sqref="F15 F13 F21 F24 F25 F33 F34 F42 F44 F46 F47"/>
    </sheetView>
  </sheetViews>
  <sheetFormatPr defaultColWidth="16.5703125" defaultRowHeight="18.75" x14ac:dyDescent="0.3"/>
  <cols>
    <col min="1" max="1" width="17.42578125" style="55" customWidth="1"/>
    <col min="2" max="2" width="32.140625" style="53" customWidth="1"/>
    <col min="3" max="3" width="19.28515625" style="54" customWidth="1"/>
    <col min="4" max="4" width="15.85546875" style="55" customWidth="1"/>
    <col min="5" max="5" width="2.7109375" style="55" customWidth="1"/>
    <col min="6" max="16384" width="16.5703125" style="55"/>
  </cols>
  <sheetData>
    <row r="1" spans="1:6" x14ac:dyDescent="0.3">
      <c r="A1" s="143" t="s">
        <v>288</v>
      </c>
      <c r="D1" s="232"/>
    </row>
    <row r="2" spans="1:6" x14ac:dyDescent="0.3">
      <c r="A2" s="143" t="s">
        <v>289</v>
      </c>
      <c r="D2" s="232"/>
    </row>
    <row r="3" spans="1:6" x14ac:dyDescent="0.3">
      <c r="D3" s="234"/>
    </row>
    <row r="5" spans="1:6" x14ac:dyDescent="0.3">
      <c r="A5" s="143" t="s">
        <v>49</v>
      </c>
      <c r="B5" s="143"/>
      <c r="C5" s="235">
        <v>2025</v>
      </c>
      <c r="D5" s="235">
        <v>2026</v>
      </c>
      <c r="F5" s="292" t="s">
        <v>59</v>
      </c>
    </row>
    <row r="6" spans="1:6" x14ac:dyDescent="0.3">
      <c r="A6" s="55" t="s">
        <v>294</v>
      </c>
      <c r="B6" s="53" t="s">
        <v>89</v>
      </c>
      <c r="C6" s="56">
        <v>130899</v>
      </c>
      <c r="D6" s="56">
        <v>135585</v>
      </c>
      <c r="F6" s="289">
        <f>IF(D6-C6=0,"",(D6-C6)/C6)</f>
        <v>3.5798592808195633E-2</v>
      </c>
    </row>
    <row r="7" spans="1:6" x14ac:dyDescent="0.3">
      <c r="A7" s="55" t="s">
        <v>853</v>
      </c>
      <c r="B7" s="53" t="s">
        <v>854</v>
      </c>
      <c r="C7" s="56">
        <v>0</v>
      </c>
      <c r="D7" s="56"/>
      <c r="F7" s="289" t="str">
        <f t="shared" ref="F7:F47" si="0">IF(D7-C7=0,"",(D7-C7)/C7)</f>
        <v/>
      </c>
    </row>
    <row r="8" spans="1:6" x14ac:dyDescent="0.3">
      <c r="A8" s="55" t="s">
        <v>855</v>
      </c>
      <c r="B8" s="53" t="s">
        <v>856</v>
      </c>
      <c r="C8" s="56">
        <v>0</v>
      </c>
      <c r="D8" s="56"/>
      <c r="F8" s="289" t="str">
        <f t="shared" si="0"/>
        <v/>
      </c>
    </row>
    <row r="9" spans="1:6" x14ac:dyDescent="0.3">
      <c r="A9" s="55" t="s">
        <v>857</v>
      </c>
      <c r="B9" s="53" t="s">
        <v>1038</v>
      </c>
      <c r="C9" s="56">
        <v>0</v>
      </c>
      <c r="D9" s="56"/>
      <c r="F9" s="289" t="str">
        <f t="shared" si="0"/>
        <v/>
      </c>
    </row>
    <row r="10" spans="1:6" x14ac:dyDescent="0.3">
      <c r="A10" s="55" t="s">
        <v>293</v>
      </c>
      <c r="B10" s="53" t="s">
        <v>86</v>
      </c>
      <c r="C10" s="56">
        <v>10014</v>
      </c>
      <c r="D10" s="56">
        <v>10372</v>
      </c>
      <c r="F10" s="289">
        <f t="shared" si="0"/>
        <v>3.5749950069902135E-2</v>
      </c>
    </row>
    <row r="11" spans="1:6" x14ac:dyDescent="0.3">
      <c r="A11" s="55" t="s">
        <v>292</v>
      </c>
      <c r="B11" s="53" t="s">
        <v>80</v>
      </c>
      <c r="C11" s="56">
        <v>18264</v>
      </c>
      <c r="D11" s="56">
        <v>18684</v>
      </c>
      <c r="F11" s="289">
        <f t="shared" si="0"/>
        <v>2.2996057818659658E-2</v>
      </c>
    </row>
    <row r="12" spans="1:6" x14ac:dyDescent="0.3">
      <c r="A12" s="55" t="s">
        <v>312</v>
      </c>
      <c r="B12" s="53" t="s">
        <v>148</v>
      </c>
      <c r="C12" s="56">
        <v>2160</v>
      </c>
      <c r="D12" s="56">
        <v>2160</v>
      </c>
      <c r="F12" s="289" t="str">
        <f t="shared" si="0"/>
        <v/>
      </c>
    </row>
    <row r="13" spans="1:6" x14ac:dyDescent="0.3">
      <c r="A13" s="55" t="s">
        <v>858</v>
      </c>
      <c r="B13" s="53" t="s">
        <v>284</v>
      </c>
      <c r="C13" s="56">
        <v>600</v>
      </c>
      <c r="D13" s="56">
        <v>900</v>
      </c>
      <c r="F13" s="318">
        <f t="shared" si="0"/>
        <v>0.5</v>
      </c>
    </row>
    <row r="14" spans="1:6" x14ac:dyDescent="0.3">
      <c r="A14" s="55" t="s">
        <v>290</v>
      </c>
      <c r="B14" s="53" t="s">
        <v>76</v>
      </c>
      <c r="C14" s="56">
        <v>7854</v>
      </c>
      <c r="D14" s="56">
        <v>8135</v>
      </c>
      <c r="F14" s="289">
        <f t="shared" si="0"/>
        <v>3.5777947542653427E-2</v>
      </c>
    </row>
    <row r="15" spans="1:6" x14ac:dyDescent="0.3">
      <c r="A15" s="55" t="s">
        <v>310</v>
      </c>
      <c r="B15" s="53" t="s">
        <v>144</v>
      </c>
      <c r="C15" s="56">
        <v>1314</v>
      </c>
      <c r="D15" s="56">
        <v>3114</v>
      </c>
      <c r="F15" s="318">
        <f t="shared" si="0"/>
        <v>1.3698630136986301</v>
      </c>
    </row>
    <row r="16" spans="1:6" x14ac:dyDescent="0.3">
      <c r="A16" s="55" t="s">
        <v>971</v>
      </c>
      <c r="B16" s="53" t="s">
        <v>972</v>
      </c>
      <c r="C16" s="56">
        <v>500</v>
      </c>
      <c r="D16" s="56">
        <v>500</v>
      </c>
      <c r="F16" s="289" t="str">
        <f t="shared" si="0"/>
        <v/>
      </c>
    </row>
    <row r="17" spans="1:6" x14ac:dyDescent="0.3">
      <c r="A17" s="55" t="s">
        <v>315</v>
      </c>
      <c r="B17" s="53" t="s">
        <v>825</v>
      </c>
      <c r="C17" s="56">
        <v>2044</v>
      </c>
      <c r="D17" s="56">
        <v>2214</v>
      </c>
      <c r="F17" s="289">
        <f t="shared" si="0"/>
        <v>8.3170254403131111E-2</v>
      </c>
    </row>
    <row r="18" spans="1:6" x14ac:dyDescent="0.3">
      <c r="A18" s="55" t="s">
        <v>291</v>
      </c>
      <c r="B18" s="53" t="s">
        <v>862</v>
      </c>
      <c r="C18" s="264">
        <v>0</v>
      </c>
      <c r="D18" s="264">
        <v>0</v>
      </c>
      <c r="F18" s="289" t="str">
        <f t="shared" si="0"/>
        <v/>
      </c>
    </row>
    <row r="19" spans="1:6" x14ac:dyDescent="0.3">
      <c r="A19" s="143"/>
      <c r="B19" s="116" t="s">
        <v>721</v>
      </c>
      <c r="C19" s="230">
        <f>SUM(C6:C18)</f>
        <v>173649</v>
      </c>
      <c r="D19" s="230">
        <f>SUM(D6:D18)</f>
        <v>181664</v>
      </c>
      <c r="F19" s="289">
        <f t="shared" si="0"/>
        <v>4.6156326843229734E-2</v>
      </c>
    </row>
    <row r="20" spans="1:6" ht="28.5" customHeight="1" x14ac:dyDescent="0.3">
      <c r="A20" s="143" t="s">
        <v>95</v>
      </c>
      <c r="C20" s="56"/>
      <c r="D20" s="56"/>
      <c r="F20" s="289" t="str">
        <f t="shared" si="0"/>
        <v/>
      </c>
    </row>
    <row r="21" spans="1:6" ht="28.5" customHeight="1" x14ac:dyDescent="0.3">
      <c r="A21" s="143" t="s">
        <v>973</v>
      </c>
      <c r="B21" s="53" t="s">
        <v>974</v>
      </c>
      <c r="C21" s="56">
        <v>5378</v>
      </c>
      <c r="D21" s="56">
        <v>6140</v>
      </c>
      <c r="F21" s="318">
        <f t="shared" si="0"/>
        <v>0.14168835998512458</v>
      </c>
    </row>
    <row r="22" spans="1:6" x14ac:dyDescent="0.3">
      <c r="A22" s="55" t="s">
        <v>304</v>
      </c>
      <c r="B22" s="53" t="s">
        <v>975</v>
      </c>
      <c r="C22" s="56">
        <v>0</v>
      </c>
      <c r="D22" s="56"/>
      <c r="F22" s="289" t="str">
        <f t="shared" si="0"/>
        <v/>
      </c>
    </row>
    <row r="23" spans="1:6" x14ac:dyDescent="0.3">
      <c r="A23" s="55" t="s">
        <v>859</v>
      </c>
      <c r="B23" s="53" t="s">
        <v>399</v>
      </c>
      <c r="C23" s="56">
        <v>1020</v>
      </c>
      <c r="D23" s="56">
        <v>1020</v>
      </c>
      <c r="F23" s="289" t="str">
        <f t="shared" si="0"/>
        <v/>
      </c>
    </row>
    <row r="24" spans="1:6" x14ac:dyDescent="0.3">
      <c r="A24" s="55" t="s">
        <v>860</v>
      </c>
      <c r="B24" s="53" t="s">
        <v>828</v>
      </c>
      <c r="C24" s="56">
        <v>6300</v>
      </c>
      <c r="D24" s="56">
        <v>7875</v>
      </c>
      <c r="F24" s="318">
        <f t="shared" si="0"/>
        <v>0.25</v>
      </c>
    </row>
    <row r="25" spans="1:6" x14ac:dyDescent="0.3">
      <c r="A25" s="55" t="s">
        <v>861</v>
      </c>
      <c r="B25" s="53" t="s">
        <v>829</v>
      </c>
      <c r="C25" s="56">
        <v>1240</v>
      </c>
      <c r="D25" s="56">
        <v>1720</v>
      </c>
      <c r="F25" s="318">
        <f t="shared" si="0"/>
        <v>0.38709677419354838</v>
      </c>
    </row>
    <row r="26" spans="1:6" x14ac:dyDescent="0.3">
      <c r="A26" s="55" t="s">
        <v>308</v>
      </c>
      <c r="B26" s="53" t="s">
        <v>830</v>
      </c>
      <c r="C26" s="56">
        <v>525</v>
      </c>
      <c r="D26" s="56">
        <v>525</v>
      </c>
      <c r="F26" s="289" t="str">
        <f t="shared" si="0"/>
        <v/>
      </c>
    </row>
    <row r="27" spans="1:6" x14ac:dyDescent="0.3">
      <c r="A27" s="55" t="s">
        <v>307</v>
      </c>
      <c r="B27" s="53" t="s">
        <v>831</v>
      </c>
      <c r="C27" s="56">
        <v>500</v>
      </c>
      <c r="D27" s="56">
        <v>500</v>
      </c>
      <c r="F27" s="289" t="str">
        <f t="shared" si="0"/>
        <v/>
      </c>
    </row>
    <row r="28" spans="1:6" x14ac:dyDescent="0.3">
      <c r="A28" s="55" t="s">
        <v>306</v>
      </c>
      <c r="B28" s="53" t="s">
        <v>268</v>
      </c>
      <c r="C28" s="56">
        <v>0</v>
      </c>
      <c r="D28" s="56">
        <v>100</v>
      </c>
      <c r="F28" s="289" t="e">
        <f t="shared" si="0"/>
        <v>#DIV/0!</v>
      </c>
    </row>
    <row r="29" spans="1:6" x14ac:dyDescent="0.3">
      <c r="A29" s="55" t="s">
        <v>311</v>
      </c>
      <c r="B29" s="53" t="s">
        <v>372</v>
      </c>
      <c r="C29" s="56">
        <v>10680</v>
      </c>
      <c r="D29" s="56">
        <v>10680</v>
      </c>
      <c r="F29" s="289" t="str">
        <f t="shared" si="0"/>
        <v/>
      </c>
    </row>
    <row r="30" spans="1:6" x14ac:dyDescent="0.3">
      <c r="A30" s="55" t="s">
        <v>863</v>
      </c>
      <c r="B30" s="53" t="s">
        <v>864</v>
      </c>
      <c r="C30" s="56">
        <v>0</v>
      </c>
      <c r="D30" s="56"/>
      <c r="F30" s="289" t="str">
        <f t="shared" si="0"/>
        <v/>
      </c>
    </row>
    <row r="31" spans="1:6" x14ac:dyDescent="0.3">
      <c r="A31" s="55" t="s">
        <v>300</v>
      </c>
      <c r="B31" s="53" t="s">
        <v>865</v>
      </c>
      <c r="C31" s="56">
        <v>500</v>
      </c>
      <c r="D31" s="56">
        <v>500</v>
      </c>
      <c r="F31" s="289" t="str">
        <f t="shared" si="0"/>
        <v/>
      </c>
    </row>
    <row r="32" spans="1:6" x14ac:dyDescent="0.3">
      <c r="A32" s="55" t="s">
        <v>297</v>
      </c>
      <c r="B32" s="53" t="s">
        <v>92</v>
      </c>
      <c r="C32" s="56">
        <v>4380</v>
      </c>
      <c r="D32" s="56">
        <v>4380</v>
      </c>
      <c r="F32" s="289" t="str">
        <f t="shared" si="0"/>
        <v/>
      </c>
    </row>
    <row r="33" spans="1:6" x14ac:dyDescent="0.3">
      <c r="A33" s="55" t="s">
        <v>305</v>
      </c>
      <c r="B33" s="53" t="s">
        <v>113</v>
      </c>
      <c r="C33" s="56">
        <v>500</v>
      </c>
      <c r="D33" s="56">
        <v>2000</v>
      </c>
      <c r="F33" s="318">
        <f t="shared" si="0"/>
        <v>3</v>
      </c>
    </row>
    <row r="34" spans="1:6" x14ac:dyDescent="0.3">
      <c r="A34" s="55" t="s">
        <v>299</v>
      </c>
      <c r="B34" s="53" t="s">
        <v>229</v>
      </c>
      <c r="C34" s="56">
        <v>123373.7</v>
      </c>
      <c r="D34" s="56">
        <v>33250</v>
      </c>
      <c r="F34" s="318">
        <f t="shared" si="0"/>
        <v>-0.73049361411710922</v>
      </c>
    </row>
    <row r="35" spans="1:6" x14ac:dyDescent="0.3">
      <c r="A35" s="55" t="s">
        <v>295</v>
      </c>
      <c r="B35" s="53" t="s">
        <v>296</v>
      </c>
      <c r="C35" s="56">
        <v>3000</v>
      </c>
      <c r="D35" s="56">
        <v>3000</v>
      </c>
      <c r="F35" s="289" t="str">
        <f t="shared" si="0"/>
        <v/>
      </c>
    </row>
    <row r="36" spans="1:6" x14ac:dyDescent="0.3">
      <c r="A36" s="55" t="s">
        <v>313</v>
      </c>
      <c r="B36" s="53" t="s">
        <v>866</v>
      </c>
      <c r="C36" s="56">
        <v>3045</v>
      </c>
      <c r="D36" s="56">
        <v>3045</v>
      </c>
      <c r="F36" s="289" t="str">
        <f t="shared" si="0"/>
        <v/>
      </c>
    </row>
    <row r="37" spans="1:6" x14ac:dyDescent="0.3">
      <c r="A37" s="55" t="s">
        <v>314</v>
      </c>
      <c r="B37" s="53" t="s">
        <v>867</v>
      </c>
      <c r="C37" s="56">
        <v>0</v>
      </c>
      <c r="D37" s="56"/>
      <c r="F37" s="289" t="str">
        <f t="shared" si="0"/>
        <v/>
      </c>
    </row>
    <row r="38" spans="1:6" x14ac:dyDescent="0.3">
      <c r="A38" s="55" t="s">
        <v>303</v>
      </c>
      <c r="B38" s="53" t="s">
        <v>838</v>
      </c>
      <c r="C38" s="56">
        <v>1050</v>
      </c>
      <c r="D38" s="56">
        <v>1050</v>
      </c>
      <c r="F38" s="289" t="str">
        <f t="shared" si="0"/>
        <v/>
      </c>
    </row>
    <row r="39" spans="1:6" x14ac:dyDescent="0.3">
      <c r="A39" s="55" t="s">
        <v>302</v>
      </c>
      <c r="B39" s="53" t="s">
        <v>839</v>
      </c>
      <c r="C39" s="56">
        <v>2160</v>
      </c>
      <c r="D39" s="56">
        <v>2160</v>
      </c>
      <c r="F39" s="289" t="str">
        <f t="shared" si="0"/>
        <v/>
      </c>
    </row>
    <row r="40" spans="1:6" x14ac:dyDescent="0.3">
      <c r="A40" s="55" t="s">
        <v>1035</v>
      </c>
      <c r="B40" s="53" t="s">
        <v>117</v>
      </c>
      <c r="C40" s="56">
        <v>480</v>
      </c>
      <c r="D40" s="56">
        <v>480</v>
      </c>
      <c r="F40" s="289" t="str">
        <f t="shared" si="0"/>
        <v/>
      </c>
    </row>
    <row r="41" spans="1:6" x14ac:dyDescent="0.3">
      <c r="A41" s="55" t="s">
        <v>976</v>
      </c>
      <c r="B41" s="53" t="s">
        <v>840</v>
      </c>
      <c r="C41" s="56">
        <v>100</v>
      </c>
      <c r="D41" s="56">
        <v>100</v>
      </c>
      <c r="F41" s="289" t="str">
        <f t="shared" si="0"/>
        <v/>
      </c>
    </row>
    <row r="42" spans="1:6" x14ac:dyDescent="0.3">
      <c r="A42" s="55" t="s">
        <v>868</v>
      </c>
      <c r="B42" s="53" t="s">
        <v>842</v>
      </c>
      <c r="C42" s="56">
        <v>300</v>
      </c>
      <c r="D42" s="56">
        <v>900</v>
      </c>
      <c r="F42" s="318">
        <f t="shared" si="0"/>
        <v>2</v>
      </c>
    </row>
    <row r="43" spans="1:6" x14ac:dyDescent="0.3">
      <c r="A43" s="55" t="s">
        <v>869</v>
      </c>
      <c r="B43" s="53" t="s">
        <v>130</v>
      </c>
      <c r="C43" s="56">
        <v>0</v>
      </c>
      <c r="D43" s="56"/>
      <c r="F43" s="289" t="str">
        <f t="shared" si="0"/>
        <v/>
      </c>
    </row>
    <row r="44" spans="1:6" x14ac:dyDescent="0.3">
      <c r="A44" s="55" t="s">
        <v>309</v>
      </c>
      <c r="B44" s="53" t="s">
        <v>1028</v>
      </c>
      <c r="C44" s="56">
        <v>500</v>
      </c>
      <c r="D44" s="56">
        <v>1500</v>
      </c>
      <c r="F44" s="318">
        <f t="shared" si="0"/>
        <v>2</v>
      </c>
    </row>
    <row r="45" spans="1:6" x14ac:dyDescent="0.3">
      <c r="A45" s="55" t="s">
        <v>298</v>
      </c>
      <c r="B45" s="53" t="s">
        <v>94</v>
      </c>
      <c r="C45" s="264">
        <v>60</v>
      </c>
      <c r="D45" s="264">
        <v>60</v>
      </c>
      <c r="F45" s="289" t="str">
        <f t="shared" si="0"/>
        <v/>
      </c>
    </row>
    <row r="46" spans="1:6" ht="18" customHeight="1" x14ac:dyDescent="0.3">
      <c r="A46" s="143"/>
      <c r="B46" s="116" t="s">
        <v>721</v>
      </c>
      <c r="C46" s="230">
        <f>SUM(C21:C45)</f>
        <v>165091.70000000001</v>
      </c>
      <c r="D46" s="230">
        <f>SUM(D21:D45)</f>
        <v>80985</v>
      </c>
      <c r="F46" s="318">
        <f t="shared" si="0"/>
        <v>-0.50945444259160211</v>
      </c>
    </row>
    <row r="47" spans="1:6" ht="24.75" customHeight="1" x14ac:dyDescent="0.3">
      <c r="A47" s="143"/>
      <c r="B47" s="116" t="s">
        <v>738</v>
      </c>
      <c r="C47" s="259">
        <f>C46+C19</f>
        <v>338740.7</v>
      </c>
      <c r="D47" s="259">
        <f>D46+D19</f>
        <v>262649</v>
      </c>
      <c r="F47" s="318">
        <f t="shared" si="0"/>
        <v>-0.22463111164380309</v>
      </c>
    </row>
    <row r="48" spans="1:6" x14ac:dyDescent="0.3">
      <c r="D48" s="87"/>
    </row>
    <row r="49" spans="4:4" x14ac:dyDescent="0.3">
      <c r="D49" s="87"/>
    </row>
    <row r="50" spans="4:4" x14ac:dyDescent="0.3">
      <c r="D50" s="87"/>
    </row>
    <row r="51" spans="4:4" x14ac:dyDescent="0.3">
      <c r="D51" s="87"/>
    </row>
    <row r="52" spans="4:4" x14ac:dyDescent="0.3">
      <c r="D52" s="87"/>
    </row>
    <row r="53" spans="4:4" x14ac:dyDescent="0.3">
      <c r="D53" s="87"/>
    </row>
    <row r="54" spans="4:4" x14ac:dyDescent="0.3">
      <c r="D54" s="87"/>
    </row>
    <row r="55" spans="4:4" x14ac:dyDescent="0.3">
      <c r="D55" s="87"/>
    </row>
    <row r="56" spans="4:4" x14ac:dyDescent="0.3">
      <c r="D56" s="87"/>
    </row>
    <row r="57" spans="4:4" x14ac:dyDescent="0.3">
      <c r="D57" s="87"/>
    </row>
    <row r="58" spans="4:4" x14ac:dyDescent="0.3">
      <c r="D58" s="87"/>
    </row>
    <row r="59" spans="4:4" x14ac:dyDescent="0.3">
      <c r="D59" s="87"/>
    </row>
    <row r="60" spans="4:4" x14ac:dyDescent="0.3">
      <c r="D60" s="87"/>
    </row>
    <row r="61" spans="4:4" x14ac:dyDescent="0.3">
      <c r="D61" s="87"/>
    </row>
    <row r="62" spans="4:4" x14ac:dyDescent="0.3">
      <c r="D62" s="87"/>
    </row>
    <row r="63" spans="4:4" x14ac:dyDescent="0.3">
      <c r="D63" s="87"/>
    </row>
    <row r="64" spans="4:4" x14ac:dyDescent="0.3">
      <c r="D64" s="87"/>
    </row>
    <row r="65" spans="4:4" x14ac:dyDescent="0.3">
      <c r="D65" s="87"/>
    </row>
    <row r="66" spans="4:4" x14ac:dyDescent="0.3">
      <c r="D66" s="87"/>
    </row>
    <row r="67" spans="4:4" x14ac:dyDescent="0.3">
      <c r="D67" s="87"/>
    </row>
    <row r="68" spans="4:4" x14ac:dyDescent="0.3">
      <c r="D68" s="87"/>
    </row>
    <row r="69" spans="4:4" x14ac:dyDescent="0.3">
      <c r="D69" s="46"/>
    </row>
    <row r="70" spans="4:4" x14ac:dyDescent="0.3">
      <c r="D70" s="175"/>
    </row>
  </sheetData>
  <printOptions horizontalCentered="1" gridLines="1"/>
  <pageMargins left="0.7" right="0.7" top="0.75" bottom="0.75" header="0.3" footer="0.3"/>
  <pageSetup paperSize="5" fitToHeight="0" orientation="portrait" r:id="rId1"/>
  <headerFooter>
    <oddFooter>&amp;R&amp;"-,Bold Italic"City of Blytheville 2026 Budget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5"/>
  <sheetViews>
    <sheetView topLeftCell="A25" zoomScaleNormal="100" zoomScalePageLayoutView="85" workbookViewId="0">
      <selection activeCell="I44" activeCellId="9" sqref="I8 I12 I14 I19 I26 I30 I33 I34 I37 I44"/>
    </sheetView>
  </sheetViews>
  <sheetFormatPr defaultColWidth="9.140625" defaultRowHeight="18.75" x14ac:dyDescent="0.3"/>
  <cols>
    <col min="1" max="1" width="20.7109375" style="55" customWidth="1"/>
    <col min="2" max="2" width="40.140625" style="53" bestFit="1" customWidth="1"/>
    <col min="3" max="4" width="20.28515625" style="54" customWidth="1"/>
    <col min="5" max="5" width="15.7109375" style="56" bestFit="1" customWidth="1"/>
    <col min="6" max="6" width="16.28515625" style="223" bestFit="1" customWidth="1"/>
    <col min="7" max="7" width="19.7109375" style="228" bestFit="1" customWidth="1"/>
    <col min="8" max="8" width="2.85546875" style="55" customWidth="1"/>
    <col min="9" max="9" width="10.42578125" style="55" bestFit="1" customWidth="1"/>
    <col min="10" max="16384" width="9.140625" style="55"/>
  </cols>
  <sheetData>
    <row r="1" spans="1:9" x14ac:dyDescent="0.3">
      <c r="A1" s="308" t="s">
        <v>340</v>
      </c>
      <c r="B1" s="308"/>
    </row>
    <row r="2" spans="1:9" x14ac:dyDescent="0.3">
      <c r="A2" s="308" t="s">
        <v>912</v>
      </c>
      <c r="B2" s="308"/>
    </row>
    <row r="3" spans="1:9" x14ac:dyDescent="0.3">
      <c r="A3" s="144"/>
      <c r="B3" s="145"/>
    </row>
    <row r="4" spans="1:9" x14ac:dyDescent="0.3">
      <c r="A4" s="144"/>
      <c r="B4" s="146" t="s">
        <v>49</v>
      </c>
      <c r="C4" s="65">
        <v>2025</v>
      </c>
      <c r="D4" s="65">
        <v>2026</v>
      </c>
      <c r="E4" s="62" t="s">
        <v>804</v>
      </c>
      <c r="F4" s="224" t="s">
        <v>929</v>
      </c>
      <c r="G4" s="229" t="s">
        <v>742</v>
      </c>
      <c r="I4" s="292" t="s">
        <v>59</v>
      </c>
    </row>
    <row r="5" spans="1:9" x14ac:dyDescent="0.3">
      <c r="A5" s="145" t="s">
        <v>345</v>
      </c>
      <c r="B5" s="145" t="s">
        <v>659</v>
      </c>
      <c r="C5" s="54">
        <v>1895562</v>
      </c>
      <c r="D5" s="54">
        <v>1877653</v>
      </c>
      <c r="E5" s="56">
        <v>190556</v>
      </c>
      <c r="F5" s="223">
        <v>409845</v>
      </c>
      <c r="G5" s="223">
        <f>+D5-E5-F5</f>
        <v>1277252</v>
      </c>
      <c r="I5" s="289">
        <f>IF(D5-C5=0,"",(D5-C5)/C5)</f>
        <v>-9.4478576802024938E-3</v>
      </c>
    </row>
    <row r="6" spans="1:9" x14ac:dyDescent="0.3">
      <c r="A6" s="145" t="s">
        <v>343</v>
      </c>
      <c r="B6" s="53" t="s">
        <v>1038</v>
      </c>
      <c r="C6" s="54">
        <v>4000</v>
      </c>
      <c r="D6" s="54">
        <v>4000</v>
      </c>
      <c r="G6" s="223">
        <f>+C6-E6-F6</f>
        <v>4000</v>
      </c>
      <c r="I6" s="289" t="str">
        <f t="shared" ref="I6:I45" si="0">IF(D6-C6=0,"",(D6-C6)/C6)</f>
        <v/>
      </c>
    </row>
    <row r="7" spans="1:9" x14ac:dyDescent="0.3">
      <c r="A7" s="145" t="s">
        <v>344</v>
      </c>
      <c r="B7" s="145" t="s">
        <v>900</v>
      </c>
      <c r="C7" s="54">
        <v>29630</v>
      </c>
      <c r="D7" s="54">
        <v>29655</v>
      </c>
      <c r="E7" s="56">
        <v>0</v>
      </c>
      <c r="F7" s="223">
        <v>2095</v>
      </c>
      <c r="G7" s="223">
        <f>+D7-E7-F7</f>
        <v>27560</v>
      </c>
      <c r="I7" s="289">
        <f t="shared" si="0"/>
        <v>8.4373945325683433E-4</v>
      </c>
    </row>
    <row r="8" spans="1:9" x14ac:dyDescent="0.3">
      <c r="A8" s="145" t="s">
        <v>342</v>
      </c>
      <c r="B8" s="145" t="s">
        <v>901</v>
      </c>
      <c r="C8" s="54">
        <v>158288</v>
      </c>
      <c r="D8" s="54">
        <v>174384</v>
      </c>
      <c r="E8" s="56" t="s">
        <v>23</v>
      </c>
      <c r="G8" s="56">
        <v>174384</v>
      </c>
      <c r="I8" s="318">
        <f t="shared" si="0"/>
        <v>0.10168806226624887</v>
      </c>
    </row>
    <row r="9" spans="1:9" x14ac:dyDescent="0.3">
      <c r="A9" s="145" t="s">
        <v>350</v>
      </c>
      <c r="B9" s="145" t="s">
        <v>910</v>
      </c>
      <c r="C9" s="54">
        <v>50000</v>
      </c>
      <c r="D9" s="54">
        <v>50000</v>
      </c>
      <c r="E9" s="56">
        <v>50000</v>
      </c>
      <c r="G9" s="223">
        <f>+C9-E9-F9</f>
        <v>0</v>
      </c>
      <c r="I9" s="289" t="str">
        <f t="shared" si="0"/>
        <v/>
      </c>
    </row>
    <row r="10" spans="1:9" x14ac:dyDescent="0.3">
      <c r="A10" s="145" t="s">
        <v>658</v>
      </c>
      <c r="B10" s="145" t="s">
        <v>660</v>
      </c>
      <c r="C10" s="54">
        <v>10000</v>
      </c>
      <c r="D10" s="54">
        <v>10000</v>
      </c>
      <c r="G10" s="223">
        <f>+C10-E10-F10</f>
        <v>10000</v>
      </c>
      <c r="I10" s="289" t="str">
        <f t="shared" si="0"/>
        <v/>
      </c>
    </row>
    <row r="11" spans="1:9" x14ac:dyDescent="0.3">
      <c r="A11" s="145" t="s">
        <v>341</v>
      </c>
      <c r="B11" s="145" t="s">
        <v>911</v>
      </c>
      <c r="C11" s="54">
        <v>375000</v>
      </c>
      <c r="D11" s="54">
        <v>390000</v>
      </c>
      <c r="F11" s="223">
        <v>130657</v>
      </c>
      <c r="G11" s="223">
        <f>+D11-E11-F11</f>
        <v>259343</v>
      </c>
      <c r="I11" s="289">
        <f t="shared" si="0"/>
        <v>0.04</v>
      </c>
    </row>
    <row r="12" spans="1:9" x14ac:dyDescent="0.3">
      <c r="A12" s="145" t="s">
        <v>370</v>
      </c>
      <c r="B12" s="145" t="s">
        <v>661</v>
      </c>
      <c r="C12" s="54">
        <v>1200</v>
      </c>
      <c r="D12" s="54">
        <v>3000</v>
      </c>
      <c r="G12" s="223">
        <v>3000</v>
      </c>
      <c r="I12" s="318">
        <f t="shared" si="0"/>
        <v>1.5</v>
      </c>
    </row>
    <row r="13" spans="1:9" x14ac:dyDescent="0.3">
      <c r="A13" s="145" t="s">
        <v>367</v>
      </c>
      <c r="B13" s="145" t="s">
        <v>662</v>
      </c>
      <c r="C13" s="54">
        <v>2000</v>
      </c>
      <c r="D13" s="54">
        <v>2000</v>
      </c>
      <c r="E13" s="56">
        <v>2000</v>
      </c>
      <c r="G13" s="223">
        <f t="shared" ref="G13:G18" si="1">+C13-E13-F13</f>
        <v>0</v>
      </c>
      <c r="I13" s="289" t="str">
        <f t="shared" si="0"/>
        <v/>
      </c>
    </row>
    <row r="14" spans="1:9" x14ac:dyDescent="0.3">
      <c r="A14" s="145" t="s">
        <v>373</v>
      </c>
      <c r="B14" s="145" t="s">
        <v>902</v>
      </c>
      <c r="C14" s="54">
        <v>46500</v>
      </c>
      <c r="D14" s="54">
        <v>54000</v>
      </c>
      <c r="G14" s="223">
        <v>54000</v>
      </c>
      <c r="I14" s="318">
        <f t="shared" si="0"/>
        <v>0.16129032258064516</v>
      </c>
    </row>
    <row r="15" spans="1:9" x14ac:dyDescent="0.3">
      <c r="A15" s="144"/>
      <c r="B15" s="145"/>
      <c r="G15" s="223">
        <f t="shared" si="1"/>
        <v>0</v>
      </c>
      <c r="I15" s="289" t="str">
        <f t="shared" si="0"/>
        <v/>
      </c>
    </row>
    <row r="16" spans="1:9" x14ac:dyDescent="0.3">
      <c r="A16" s="144"/>
      <c r="B16" s="147" t="s">
        <v>29</v>
      </c>
      <c r="C16" s="98">
        <f>SUM(C5:C14)</f>
        <v>2572180</v>
      </c>
      <c r="D16" s="98">
        <f>SUM(D5:D14)</f>
        <v>2594692</v>
      </c>
      <c r="E16" s="179">
        <f>SUM(E5:E14)</f>
        <v>242556</v>
      </c>
      <c r="F16" s="179">
        <f>SUM(F5:F14)</f>
        <v>542597</v>
      </c>
      <c r="G16" s="179">
        <f>SUM(G5:G14)</f>
        <v>1809539</v>
      </c>
      <c r="I16" s="289">
        <f t="shared" si="0"/>
        <v>8.75210910589461E-3</v>
      </c>
    </row>
    <row r="17" spans="1:9" x14ac:dyDescent="0.3">
      <c r="A17" s="144"/>
      <c r="B17" s="148"/>
      <c r="G17" s="223">
        <f t="shared" si="1"/>
        <v>0</v>
      </c>
      <c r="I17" s="289" t="str">
        <f t="shared" si="0"/>
        <v/>
      </c>
    </row>
    <row r="18" spans="1:9" x14ac:dyDescent="0.3">
      <c r="A18" s="144"/>
      <c r="B18" s="146" t="s">
        <v>95</v>
      </c>
      <c r="G18" s="223">
        <f t="shared" si="1"/>
        <v>0</v>
      </c>
      <c r="I18" s="289" t="str">
        <f t="shared" si="0"/>
        <v/>
      </c>
    </row>
    <row r="19" spans="1:9" x14ac:dyDescent="0.3">
      <c r="A19" s="145" t="s">
        <v>355</v>
      </c>
      <c r="B19" s="145" t="s">
        <v>663</v>
      </c>
      <c r="C19" s="54">
        <v>145000</v>
      </c>
      <c r="D19" s="54">
        <v>180000</v>
      </c>
      <c r="E19" s="56">
        <v>180000</v>
      </c>
      <c r="G19" s="223">
        <f t="shared" ref="G19:G43" si="2">+D19-E19-F19</f>
        <v>0</v>
      </c>
      <c r="I19" s="318">
        <f t="shared" si="0"/>
        <v>0.2413793103448276</v>
      </c>
    </row>
    <row r="20" spans="1:9" x14ac:dyDescent="0.3">
      <c r="A20" s="145" t="s">
        <v>353</v>
      </c>
      <c r="B20" s="145" t="s">
        <v>664</v>
      </c>
      <c r="C20" s="54">
        <v>3100</v>
      </c>
      <c r="D20" s="54">
        <v>3100</v>
      </c>
      <c r="E20" s="56">
        <v>3100</v>
      </c>
      <c r="G20" s="223">
        <f t="shared" si="2"/>
        <v>0</v>
      </c>
      <c r="I20" s="289" t="str">
        <f t="shared" si="0"/>
        <v/>
      </c>
    </row>
    <row r="21" spans="1:9" x14ac:dyDescent="0.3">
      <c r="A21" s="145" t="s">
        <v>356</v>
      </c>
      <c r="B21" s="145" t="s">
        <v>665</v>
      </c>
      <c r="C21" s="54">
        <v>30000</v>
      </c>
      <c r="D21" s="54">
        <v>30000</v>
      </c>
      <c r="E21" s="56">
        <v>30000</v>
      </c>
      <c r="G21" s="223">
        <f t="shared" si="2"/>
        <v>0</v>
      </c>
      <c r="I21" s="289" t="str">
        <f t="shared" si="0"/>
        <v/>
      </c>
    </row>
    <row r="22" spans="1:9" x14ac:dyDescent="0.3">
      <c r="A22" s="145" t="s">
        <v>368</v>
      </c>
      <c r="B22" s="145" t="s">
        <v>666</v>
      </c>
      <c r="C22" s="54">
        <v>8000</v>
      </c>
      <c r="D22" s="54">
        <v>8000</v>
      </c>
      <c r="E22" s="56">
        <v>8000</v>
      </c>
      <c r="G22" s="223">
        <f t="shared" si="2"/>
        <v>0</v>
      </c>
      <c r="I22" s="289" t="str">
        <f t="shared" si="0"/>
        <v/>
      </c>
    </row>
    <row r="23" spans="1:9" x14ac:dyDescent="0.3">
      <c r="A23" s="145" t="s">
        <v>360</v>
      </c>
      <c r="B23" s="145" t="s">
        <v>667</v>
      </c>
      <c r="C23" s="54">
        <v>40000</v>
      </c>
      <c r="D23" s="54">
        <v>40000</v>
      </c>
      <c r="E23" s="56">
        <v>40000</v>
      </c>
      <c r="G23" s="223">
        <f t="shared" si="2"/>
        <v>0</v>
      </c>
      <c r="I23" s="289" t="str">
        <f t="shared" si="0"/>
        <v/>
      </c>
    </row>
    <row r="24" spans="1:9" x14ac:dyDescent="0.3">
      <c r="A24" s="145" t="s">
        <v>359</v>
      </c>
      <c r="B24" s="145" t="s">
        <v>668</v>
      </c>
      <c r="C24" s="54">
        <v>30000</v>
      </c>
      <c r="D24" s="54">
        <v>30000</v>
      </c>
      <c r="E24" s="56">
        <v>30000</v>
      </c>
      <c r="G24" s="223">
        <f t="shared" si="2"/>
        <v>0</v>
      </c>
      <c r="I24" s="289" t="str">
        <f t="shared" si="0"/>
        <v/>
      </c>
    </row>
    <row r="25" spans="1:9" x14ac:dyDescent="0.3">
      <c r="A25" s="145" t="s">
        <v>358</v>
      </c>
      <c r="B25" s="145" t="s">
        <v>669</v>
      </c>
      <c r="C25" s="54">
        <v>400</v>
      </c>
      <c r="D25" s="54">
        <v>400</v>
      </c>
      <c r="G25" s="223">
        <f t="shared" si="2"/>
        <v>400</v>
      </c>
      <c r="I25" s="289" t="str">
        <f t="shared" si="0"/>
        <v/>
      </c>
    </row>
    <row r="26" spans="1:9" x14ac:dyDescent="0.3">
      <c r="A26" s="145" t="s">
        <v>371</v>
      </c>
      <c r="B26" s="145" t="s">
        <v>670</v>
      </c>
      <c r="C26" s="54">
        <v>25000</v>
      </c>
      <c r="D26" s="54">
        <v>31000</v>
      </c>
      <c r="E26" s="56">
        <v>31000</v>
      </c>
      <c r="G26" s="223">
        <f t="shared" si="2"/>
        <v>0</v>
      </c>
      <c r="I26" s="318">
        <f t="shared" si="0"/>
        <v>0.24</v>
      </c>
    </row>
    <row r="27" spans="1:9" x14ac:dyDescent="0.3">
      <c r="A27" s="145" t="s">
        <v>346</v>
      </c>
      <c r="B27" s="145" t="s">
        <v>671</v>
      </c>
      <c r="C27" s="54">
        <v>6500</v>
      </c>
      <c r="D27" s="54">
        <v>6500</v>
      </c>
      <c r="G27" s="223">
        <f t="shared" si="2"/>
        <v>6500</v>
      </c>
      <c r="I27" s="289" t="str">
        <f t="shared" si="0"/>
        <v/>
      </c>
    </row>
    <row r="28" spans="1:9" x14ac:dyDescent="0.3">
      <c r="A28" s="145" t="s">
        <v>357</v>
      </c>
      <c r="B28" s="145" t="s">
        <v>672</v>
      </c>
      <c r="C28" s="54">
        <v>1000</v>
      </c>
      <c r="D28" s="54">
        <v>1000</v>
      </c>
      <c r="E28" s="56">
        <v>1000</v>
      </c>
      <c r="G28" s="223">
        <f t="shared" si="2"/>
        <v>0</v>
      </c>
      <c r="I28" s="289" t="str">
        <f t="shared" si="0"/>
        <v/>
      </c>
    </row>
    <row r="29" spans="1:9" x14ac:dyDescent="0.3">
      <c r="A29" s="145"/>
      <c r="B29" s="145" t="s">
        <v>23</v>
      </c>
      <c r="C29" s="54">
        <v>0</v>
      </c>
      <c r="D29" s="54" t="s">
        <v>23</v>
      </c>
      <c r="E29" s="56">
        <v>0</v>
      </c>
      <c r="G29" s="223" t="s">
        <v>23</v>
      </c>
      <c r="I29" s="289" t="e">
        <f t="shared" si="0"/>
        <v>#VALUE!</v>
      </c>
    </row>
    <row r="30" spans="1:9" x14ac:dyDescent="0.3">
      <c r="A30" s="145" t="s">
        <v>349</v>
      </c>
      <c r="B30" s="145" t="s">
        <v>673</v>
      </c>
      <c r="C30" s="54">
        <v>67203</v>
      </c>
      <c r="D30" s="54">
        <v>135000</v>
      </c>
      <c r="E30" s="56">
        <v>135000</v>
      </c>
      <c r="G30" s="223">
        <f t="shared" si="2"/>
        <v>0</v>
      </c>
      <c r="I30" s="318">
        <f t="shared" si="0"/>
        <v>1.0088388911209321</v>
      </c>
    </row>
    <row r="31" spans="1:9" x14ac:dyDescent="0.3">
      <c r="A31" s="145" t="s">
        <v>369</v>
      </c>
      <c r="B31" s="145" t="s">
        <v>674</v>
      </c>
      <c r="C31" s="54">
        <v>5200</v>
      </c>
      <c r="D31" s="54">
        <v>5200</v>
      </c>
      <c r="E31" s="56">
        <v>5200</v>
      </c>
      <c r="G31" s="223">
        <f t="shared" si="2"/>
        <v>0</v>
      </c>
      <c r="I31" s="289" t="str">
        <f t="shared" si="0"/>
        <v/>
      </c>
    </row>
    <row r="32" spans="1:9" x14ac:dyDescent="0.3">
      <c r="A32" s="145" t="s">
        <v>351</v>
      </c>
      <c r="B32" s="145" t="s">
        <v>675</v>
      </c>
      <c r="C32" s="54">
        <v>10000</v>
      </c>
      <c r="D32" s="54">
        <v>10000</v>
      </c>
      <c r="E32" s="56">
        <v>10000</v>
      </c>
      <c r="G32" s="223">
        <f t="shared" si="2"/>
        <v>0</v>
      </c>
      <c r="I32" s="289" t="str">
        <f t="shared" si="0"/>
        <v/>
      </c>
    </row>
    <row r="33" spans="1:9" x14ac:dyDescent="0.3">
      <c r="A33" s="145" t="s">
        <v>889</v>
      </c>
      <c r="B33" s="145" t="s">
        <v>890</v>
      </c>
      <c r="C33" s="54">
        <v>14000</v>
      </c>
      <c r="D33" s="54">
        <v>21000</v>
      </c>
      <c r="E33" s="56">
        <v>21000</v>
      </c>
      <c r="F33" s="55"/>
      <c r="G33" s="223">
        <f t="shared" si="2"/>
        <v>0</v>
      </c>
      <c r="I33" s="318">
        <f t="shared" si="0"/>
        <v>0.5</v>
      </c>
    </row>
    <row r="34" spans="1:9" x14ac:dyDescent="0.3">
      <c r="A34" s="145" t="s">
        <v>676</v>
      </c>
      <c r="B34" s="145" t="s">
        <v>677</v>
      </c>
      <c r="C34" s="54">
        <v>13000</v>
      </c>
      <c r="D34" s="54">
        <v>15000</v>
      </c>
      <c r="E34" s="56">
        <v>15000</v>
      </c>
      <c r="G34" s="223">
        <f t="shared" si="2"/>
        <v>0</v>
      </c>
      <c r="I34" s="318">
        <f t="shared" si="0"/>
        <v>0.15384615384615385</v>
      </c>
    </row>
    <row r="35" spans="1:9" x14ac:dyDescent="0.3">
      <c r="A35" s="145" t="s">
        <v>348</v>
      </c>
      <c r="B35" s="145" t="s">
        <v>678</v>
      </c>
      <c r="C35" s="54">
        <v>1000</v>
      </c>
      <c r="D35" s="54">
        <v>1000</v>
      </c>
      <c r="G35" s="223">
        <f t="shared" si="2"/>
        <v>1000</v>
      </c>
      <c r="I35" s="289" t="str">
        <f t="shared" si="0"/>
        <v/>
      </c>
    </row>
    <row r="36" spans="1:9" x14ac:dyDescent="0.3">
      <c r="A36" s="145" t="s">
        <v>366</v>
      </c>
      <c r="B36" s="145" t="s">
        <v>679</v>
      </c>
      <c r="C36" s="54">
        <v>15500</v>
      </c>
      <c r="D36" s="54">
        <v>15000</v>
      </c>
      <c r="E36" s="56">
        <v>15000</v>
      </c>
      <c r="G36" s="223">
        <f t="shared" si="2"/>
        <v>0</v>
      </c>
      <c r="I36" s="289">
        <f t="shared" si="0"/>
        <v>-3.2258064516129031E-2</v>
      </c>
    </row>
    <row r="37" spans="1:9" x14ac:dyDescent="0.3">
      <c r="A37" s="145" t="s">
        <v>352</v>
      </c>
      <c r="B37" s="145" t="s">
        <v>680</v>
      </c>
      <c r="C37" s="54">
        <v>6000</v>
      </c>
      <c r="D37" s="54">
        <v>9500</v>
      </c>
      <c r="G37" s="223">
        <f t="shared" si="2"/>
        <v>9500</v>
      </c>
      <c r="I37" s="318">
        <f t="shared" si="0"/>
        <v>0.58333333333333337</v>
      </c>
    </row>
    <row r="38" spans="1:9" x14ac:dyDescent="0.3">
      <c r="A38" s="145" t="s">
        <v>361</v>
      </c>
      <c r="B38" s="145" t="s">
        <v>681</v>
      </c>
      <c r="C38" s="54">
        <v>500</v>
      </c>
      <c r="D38" s="54">
        <v>500</v>
      </c>
      <c r="G38" s="223">
        <f t="shared" si="2"/>
        <v>500</v>
      </c>
      <c r="I38" s="289" t="str">
        <f t="shared" si="0"/>
        <v/>
      </c>
    </row>
    <row r="39" spans="1:9" x14ac:dyDescent="0.3">
      <c r="A39" s="145" t="s">
        <v>364</v>
      </c>
      <c r="B39" s="145" t="s">
        <v>682</v>
      </c>
      <c r="C39" s="54">
        <v>700</v>
      </c>
      <c r="D39" s="54">
        <v>700</v>
      </c>
      <c r="E39" s="56">
        <v>700</v>
      </c>
      <c r="G39" s="223">
        <f t="shared" si="2"/>
        <v>0</v>
      </c>
      <c r="I39" s="289" t="str">
        <f t="shared" si="0"/>
        <v/>
      </c>
    </row>
    <row r="40" spans="1:9" x14ac:dyDescent="0.3">
      <c r="A40" s="145" t="s">
        <v>365</v>
      </c>
      <c r="B40" s="145" t="s">
        <v>683</v>
      </c>
      <c r="C40" s="54">
        <v>500</v>
      </c>
      <c r="D40" s="54">
        <v>500</v>
      </c>
      <c r="E40" s="56">
        <v>500</v>
      </c>
      <c r="G40" s="223">
        <f t="shared" si="2"/>
        <v>0</v>
      </c>
      <c r="I40" s="289" t="str">
        <f t="shared" si="0"/>
        <v/>
      </c>
    </row>
    <row r="41" spans="1:9" x14ac:dyDescent="0.3">
      <c r="A41" s="145" t="s">
        <v>347</v>
      </c>
      <c r="B41" s="145" t="s">
        <v>684</v>
      </c>
      <c r="C41" s="54">
        <v>2000</v>
      </c>
      <c r="D41" s="54">
        <v>2000</v>
      </c>
      <c r="G41" s="223">
        <f t="shared" si="2"/>
        <v>2000</v>
      </c>
      <c r="I41" s="289" t="str">
        <f t="shared" si="0"/>
        <v/>
      </c>
    </row>
    <row r="42" spans="1:9" x14ac:dyDescent="0.3">
      <c r="A42" s="145" t="s">
        <v>363</v>
      </c>
      <c r="B42" s="145" t="s">
        <v>685</v>
      </c>
      <c r="G42" s="223">
        <f t="shared" si="2"/>
        <v>0</v>
      </c>
      <c r="I42" s="289" t="str">
        <f t="shared" si="0"/>
        <v/>
      </c>
    </row>
    <row r="43" spans="1:9" ht="22.5" customHeight="1" x14ac:dyDescent="0.3">
      <c r="A43" s="145" t="s">
        <v>362</v>
      </c>
      <c r="B43" s="145" t="s">
        <v>686</v>
      </c>
      <c r="G43" s="223">
        <f t="shared" si="2"/>
        <v>0</v>
      </c>
      <c r="I43" s="289" t="str">
        <f t="shared" si="0"/>
        <v/>
      </c>
    </row>
    <row r="44" spans="1:9" ht="24" customHeight="1" x14ac:dyDescent="0.3">
      <c r="A44" s="144"/>
      <c r="B44" s="147" t="s">
        <v>898</v>
      </c>
      <c r="C44" s="98">
        <f>SUM(C19:C43)</f>
        <v>424603</v>
      </c>
      <c r="D44" s="98">
        <f>SUM(D19:D43)</f>
        <v>545400</v>
      </c>
      <c r="E44" s="179">
        <f>SUM(E19:E43)</f>
        <v>525500</v>
      </c>
      <c r="F44" s="179">
        <f>SUM(F19:F43)</f>
        <v>0</v>
      </c>
      <c r="G44" s="179">
        <f>SUM(G19:G43)</f>
        <v>19900</v>
      </c>
      <c r="I44" s="318">
        <f t="shared" si="0"/>
        <v>0.28449398614705973</v>
      </c>
    </row>
    <row r="45" spans="1:9" x14ac:dyDescent="0.3">
      <c r="A45" s="144"/>
      <c r="B45" s="147" t="s">
        <v>157</v>
      </c>
      <c r="C45" s="63">
        <f>SUM(C16+C44)</f>
        <v>2996783</v>
      </c>
      <c r="D45" s="63">
        <f>SUM(D16+D44)</f>
        <v>3140092</v>
      </c>
      <c r="E45" s="68">
        <f>SUM(E16+E44)</f>
        <v>768056</v>
      </c>
      <c r="F45" s="68">
        <f>SUM(F16+F44)</f>
        <v>542597</v>
      </c>
      <c r="G45" s="68">
        <f>SUM(G16+G44)</f>
        <v>1829439</v>
      </c>
      <c r="I45" s="289">
        <f t="shared" si="0"/>
        <v>4.7820946661803677E-2</v>
      </c>
    </row>
    <row r="46" spans="1:9" x14ac:dyDescent="0.3">
      <c r="A46" s="144"/>
      <c r="B46" s="145"/>
      <c r="G46" s="223"/>
    </row>
    <row r="47" spans="1:9" x14ac:dyDescent="0.3">
      <c r="A47" s="144"/>
      <c r="B47" s="145"/>
      <c r="G47" s="223"/>
    </row>
    <row r="48" spans="1:9" x14ac:dyDescent="0.3">
      <c r="A48" s="144"/>
      <c r="B48" s="145"/>
      <c r="G48" s="223"/>
    </row>
    <row r="49" spans="1:7" x14ac:dyDescent="0.3">
      <c r="A49" s="144"/>
      <c r="B49" s="145"/>
      <c r="G49" s="223"/>
    </row>
    <row r="50" spans="1:7" x14ac:dyDescent="0.3">
      <c r="A50" s="144"/>
      <c r="B50" s="145"/>
      <c r="G50" s="223"/>
    </row>
    <row r="51" spans="1:7" x14ac:dyDescent="0.3">
      <c r="A51" s="144"/>
      <c r="B51" s="145"/>
      <c r="G51" s="223"/>
    </row>
    <row r="52" spans="1:7" x14ac:dyDescent="0.3">
      <c r="A52" s="144"/>
      <c r="B52" s="147"/>
      <c r="C52" s="62"/>
      <c r="D52" s="62"/>
      <c r="G52" s="223"/>
    </row>
    <row r="53" spans="1:7" x14ac:dyDescent="0.3">
      <c r="A53" s="144"/>
      <c r="B53" s="145"/>
      <c r="D53" s="55"/>
    </row>
    <row r="54" spans="1:7" x14ac:dyDescent="0.3">
      <c r="A54" s="144"/>
      <c r="B54" s="145"/>
    </row>
    <row r="55" spans="1:7" x14ac:dyDescent="0.3">
      <c r="A55" s="144"/>
      <c r="B55" s="145"/>
    </row>
  </sheetData>
  <mergeCells count="2">
    <mergeCell ref="A1:B1"/>
    <mergeCell ref="A2:B2"/>
  </mergeCells>
  <printOptions horizontalCentered="1" gridLines="1"/>
  <pageMargins left="0.7" right="0.7" top="0.75" bottom="0.75" header="0.3" footer="0.3"/>
  <pageSetup paperSize="5" scale="96" fitToHeight="0" orientation="landscape" r:id="rId1"/>
  <headerFooter>
    <oddFooter>&amp;R&amp;"-,Bold Italic"City of Blytheville 2026 Budget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47"/>
  <sheetViews>
    <sheetView topLeftCell="A24" zoomScale="85" zoomScaleNormal="85" workbookViewId="0">
      <selection activeCell="F47" activeCellId="17" sqref="F4:F6 F9 F15 F18 F20 F24 F28 F32 F30 F34 F35 F36 F37 F38 F39 F40 F46 F47"/>
    </sheetView>
  </sheetViews>
  <sheetFormatPr defaultColWidth="9.140625" defaultRowHeight="18.75" x14ac:dyDescent="0.3"/>
  <cols>
    <col min="1" max="1" width="16.140625" style="46" customWidth="1"/>
    <col min="2" max="2" width="27.28515625" style="73" customWidth="1"/>
    <col min="3" max="3" width="18.85546875" style="149" customWidth="1"/>
    <col min="4" max="4" width="16.7109375" bestFit="1" customWidth="1"/>
    <col min="5" max="5" width="2" style="51" customWidth="1"/>
    <col min="6" max="6" width="10.7109375" style="46" bestFit="1" customWidth="1"/>
    <col min="7" max="13" width="9.140625" style="46"/>
    <col min="14" max="14" width="9.140625" style="55"/>
    <col min="15" max="16384" width="9.140625" style="46"/>
  </cols>
  <sheetData>
    <row r="1" spans="1:14" x14ac:dyDescent="0.3">
      <c r="A1" s="117" t="s">
        <v>870</v>
      </c>
      <c r="D1" s="232"/>
      <c r="N1" s="46"/>
    </row>
    <row r="2" spans="1:14" x14ac:dyDescent="0.3">
      <c r="A2" s="117" t="s">
        <v>871</v>
      </c>
      <c r="D2" s="232"/>
      <c r="N2" s="46"/>
    </row>
    <row r="3" spans="1:14" ht="21" x14ac:dyDescent="0.45">
      <c r="A3" s="117" t="s">
        <v>49</v>
      </c>
      <c r="C3" s="233">
        <v>2025</v>
      </c>
      <c r="D3" s="233">
        <v>2026</v>
      </c>
      <c r="F3" s="292" t="s">
        <v>59</v>
      </c>
      <c r="N3" s="46"/>
    </row>
    <row r="4" spans="1:14" x14ac:dyDescent="0.3">
      <c r="A4" s="46" t="s">
        <v>320</v>
      </c>
      <c r="B4" s="73" t="s">
        <v>89</v>
      </c>
      <c r="C4" s="56">
        <v>236654</v>
      </c>
      <c r="D4" s="56">
        <v>389550</v>
      </c>
      <c r="F4" s="318">
        <f>IF(D4-C4=0,"",(D4-C4)/C4)</f>
        <v>0.64607401522898411</v>
      </c>
      <c r="N4" s="46"/>
    </row>
    <row r="5" spans="1:14" x14ac:dyDescent="0.3">
      <c r="A5" s="46" t="s">
        <v>319</v>
      </c>
      <c r="B5" s="73" t="s">
        <v>86</v>
      </c>
      <c r="C5" s="56">
        <v>18127</v>
      </c>
      <c r="D5" s="56">
        <v>29801</v>
      </c>
      <c r="F5" s="318">
        <f t="shared" ref="F5:F47" si="0">IF(D5-C5=0,"",(D5-C5)/C5)</f>
        <v>0.6440116952612126</v>
      </c>
      <c r="N5" s="46"/>
    </row>
    <row r="6" spans="1:14" x14ac:dyDescent="0.3">
      <c r="A6" s="46" t="s">
        <v>318</v>
      </c>
      <c r="B6" s="73" t="s">
        <v>822</v>
      </c>
      <c r="C6" s="56">
        <v>30502</v>
      </c>
      <c r="D6" s="56">
        <v>49824</v>
      </c>
      <c r="F6" s="318">
        <f t="shared" si="0"/>
        <v>0.63346665792407053</v>
      </c>
      <c r="N6" s="46"/>
    </row>
    <row r="7" spans="1:14" x14ac:dyDescent="0.3">
      <c r="A7" s="46" t="s">
        <v>335</v>
      </c>
      <c r="B7" s="73" t="s">
        <v>148</v>
      </c>
      <c r="C7" s="56">
        <v>3500</v>
      </c>
      <c r="D7" s="56">
        <v>3500</v>
      </c>
      <c r="F7" s="289" t="str">
        <f t="shared" si="0"/>
        <v/>
      </c>
      <c r="N7" s="46"/>
    </row>
    <row r="8" spans="1:14" x14ac:dyDescent="0.3">
      <c r="A8" s="46" t="s">
        <v>739</v>
      </c>
      <c r="B8" s="73" t="s">
        <v>284</v>
      </c>
      <c r="C8" s="56">
        <v>1200</v>
      </c>
      <c r="D8" s="56">
        <v>1200</v>
      </c>
      <c r="F8" s="289" t="str">
        <f t="shared" si="0"/>
        <v/>
      </c>
      <c r="N8" s="46"/>
    </row>
    <row r="9" spans="1:14" x14ac:dyDescent="0.3">
      <c r="A9" s="46" t="s">
        <v>316</v>
      </c>
      <c r="B9" s="73" t="s">
        <v>76</v>
      </c>
      <c r="C9" s="56">
        <v>11974</v>
      </c>
      <c r="D9" s="56">
        <v>14000</v>
      </c>
      <c r="F9" s="318">
        <f t="shared" si="0"/>
        <v>0.16919993318857524</v>
      </c>
      <c r="N9" s="46"/>
    </row>
    <row r="10" spans="1:14" x14ac:dyDescent="0.3">
      <c r="A10" s="46" t="s">
        <v>23</v>
      </c>
      <c r="B10" s="53" t="s">
        <v>1038</v>
      </c>
      <c r="C10" s="56">
        <v>1080</v>
      </c>
      <c r="D10" s="56">
        <v>1080</v>
      </c>
      <c r="F10" s="289" t="str">
        <f t="shared" si="0"/>
        <v/>
      </c>
      <c r="N10" s="46"/>
    </row>
    <row r="11" spans="1:14" x14ac:dyDescent="0.3">
      <c r="A11" s="46" t="s">
        <v>334</v>
      </c>
      <c r="B11" s="73" t="s">
        <v>196</v>
      </c>
      <c r="C11" s="56">
        <v>1000</v>
      </c>
      <c r="D11" s="56">
        <v>1000</v>
      </c>
      <c r="F11" s="289" t="str">
        <f t="shared" si="0"/>
        <v/>
      </c>
      <c r="N11" s="46"/>
    </row>
    <row r="12" spans="1:14" x14ac:dyDescent="0.3">
      <c r="A12" s="46" t="s">
        <v>873</v>
      </c>
      <c r="B12" s="73" t="s">
        <v>140</v>
      </c>
      <c r="C12" s="56">
        <v>250</v>
      </c>
      <c r="D12" s="56">
        <v>250</v>
      </c>
      <c r="F12" s="289" t="str">
        <f t="shared" si="0"/>
        <v/>
      </c>
      <c r="N12" s="46"/>
    </row>
    <row r="13" spans="1:14" x14ac:dyDescent="0.3">
      <c r="A13" s="46" t="s">
        <v>336</v>
      </c>
      <c r="B13" s="73" t="s">
        <v>825</v>
      </c>
      <c r="C13" s="56">
        <v>2460</v>
      </c>
      <c r="D13" s="56">
        <v>2500</v>
      </c>
      <c r="F13" s="289">
        <f t="shared" si="0"/>
        <v>1.6260162601626018E-2</v>
      </c>
      <c r="N13" s="46"/>
    </row>
    <row r="14" spans="1:14" x14ac:dyDescent="0.3">
      <c r="A14" s="46" t="s">
        <v>317</v>
      </c>
      <c r="B14" s="73" t="s">
        <v>874</v>
      </c>
      <c r="C14" s="264">
        <v>0</v>
      </c>
      <c r="D14" s="264">
        <v>0</v>
      </c>
      <c r="F14" s="289" t="str">
        <f t="shared" si="0"/>
        <v/>
      </c>
      <c r="N14" s="46"/>
    </row>
    <row r="15" spans="1:14" x14ac:dyDescent="0.3">
      <c r="A15" s="117"/>
      <c r="B15" s="100" t="s">
        <v>721</v>
      </c>
      <c r="C15" s="230">
        <f>SUM(C4:C14)</f>
        <v>306747</v>
      </c>
      <c r="D15" s="230">
        <f>SUM(D4:D14)</f>
        <v>492705</v>
      </c>
      <c r="F15" s="318">
        <f t="shared" si="0"/>
        <v>0.60622597776017373</v>
      </c>
      <c r="N15" s="46"/>
    </row>
    <row r="16" spans="1:14" x14ac:dyDescent="0.3">
      <c r="A16" s="117" t="s">
        <v>95</v>
      </c>
      <c r="C16" s="56"/>
      <c r="D16" s="56"/>
      <c r="F16" s="289" t="str">
        <f t="shared" si="0"/>
        <v/>
      </c>
      <c r="N16" s="46"/>
    </row>
    <row r="17" spans="1:14" x14ac:dyDescent="0.3">
      <c r="A17" s="46" t="s">
        <v>872</v>
      </c>
      <c r="B17" s="73" t="s">
        <v>826</v>
      </c>
      <c r="C17" s="56">
        <v>1500</v>
      </c>
      <c r="D17" s="56">
        <v>1500</v>
      </c>
      <c r="F17" s="289" t="str">
        <f t="shared" si="0"/>
        <v/>
      </c>
      <c r="N17" s="46"/>
    </row>
    <row r="18" spans="1:14" x14ac:dyDescent="0.3">
      <c r="A18" s="46" t="s">
        <v>326</v>
      </c>
      <c r="B18" s="73" t="s">
        <v>110</v>
      </c>
      <c r="C18" s="56">
        <v>3000</v>
      </c>
      <c r="D18" s="56">
        <v>83000</v>
      </c>
      <c r="F18" s="318">
        <f t="shared" si="0"/>
        <v>26.666666666666668</v>
      </c>
      <c r="N18" s="46"/>
    </row>
    <row r="19" spans="1:14" x14ac:dyDescent="0.3">
      <c r="A19" s="46" t="s">
        <v>875</v>
      </c>
      <c r="B19" s="73" t="s">
        <v>399</v>
      </c>
      <c r="C19" s="56">
        <v>0</v>
      </c>
      <c r="D19" s="56"/>
      <c r="F19" s="289" t="str">
        <f t="shared" si="0"/>
        <v/>
      </c>
      <c r="N19" s="46"/>
    </row>
    <row r="20" spans="1:14" x14ac:dyDescent="0.3">
      <c r="A20" s="46" t="s">
        <v>327</v>
      </c>
      <c r="B20" s="73" t="s">
        <v>828</v>
      </c>
      <c r="C20" s="56">
        <v>6000</v>
      </c>
      <c r="D20" s="56">
        <v>8000</v>
      </c>
      <c r="F20" s="318">
        <f t="shared" si="0"/>
        <v>0.33333333333333331</v>
      </c>
      <c r="N20" s="46"/>
    </row>
    <row r="21" spans="1:14" x14ac:dyDescent="0.3">
      <c r="A21" s="46" t="s">
        <v>332</v>
      </c>
      <c r="B21" s="73" t="s">
        <v>829</v>
      </c>
      <c r="C21" s="56">
        <v>720</v>
      </c>
      <c r="D21" s="56">
        <v>720</v>
      </c>
      <c r="F21" s="289" t="str">
        <f t="shared" si="0"/>
        <v/>
      </c>
      <c r="N21" s="46"/>
    </row>
    <row r="22" spans="1:14" x14ac:dyDescent="0.3">
      <c r="A22" s="46" t="s">
        <v>329</v>
      </c>
      <c r="B22" s="73" t="s">
        <v>830</v>
      </c>
      <c r="C22" s="56">
        <v>1020</v>
      </c>
      <c r="D22" s="56">
        <v>1020</v>
      </c>
      <c r="F22" s="289" t="str">
        <f t="shared" si="0"/>
        <v/>
      </c>
      <c r="N22" s="46"/>
    </row>
    <row r="23" spans="1:14" x14ac:dyDescent="0.3">
      <c r="A23" s="46" t="s">
        <v>876</v>
      </c>
      <c r="B23" s="73" t="s">
        <v>831</v>
      </c>
      <c r="C23" s="56">
        <v>120</v>
      </c>
      <c r="D23" s="56">
        <v>120</v>
      </c>
      <c r="F23" s="289" t="str">
        <f t="shared" si="0"/>
        <v/>
      </c>
      <c r="N23" s="46"/>
    </row>
    <row r="24" spans="1:14" x14ac:dyDescent="0.3">
      <c r="A24" s="46" t="s">
        <v>328</v>
      </c>
      <c r="B24" s="73" t="s">
        <v>268</v>
      </c>
      <c r="C24" s="56">
        <v>150</v>
      </c>
      <c r="D24" s="56">
        <v>250</v>
      </c>
      <c r="F24" s="318">
        <f t="shared" si="0"/>
        <v>0.66666666666666663</v>
      </c>
      <c r="N24" s="46"/>
    </row>
    <row r="25" spans="1:14" x14ac:dyDescent="0.3">
      <c r="A25" s="46" t="s">
        <v>877</v>
      </c>
      <c r="B25" s="73" t="s">
        <v>372</v>
      </c>
      <c r="C25" s="56">
        <v>0</v>
      </c>
      <c r="D25" s="56"/>
      <c r="F25" s="289" t="str">
        <f t="shared" si="0"/>
        <v/>
      </c>
      <c r="N25" s="46"/>
    </row>
    <row r="26" spans="1:14" x14ac:dyDescent="0.3">
      <c r="A26" s="46" t="s">
        <v>878</v>
      </c>
      <c r="B26" s="73" t="s">
        <v>864</v>
      </c>
      <c r="C26" s="56">
        <v>0</v>
      </c>
      <c r="D26" s="56"/>
      <c r="F26" s="289" t="str">
        <f t="shared" si="0"/>
        <v/>
      </c>
      <c r="N26" s="46"/>
    </row>
    <row r="27" spans="1:14" x14ac:dyDescent="0.3">
      <c r="A27" s="46" t="s">
        <v>321</v>
      </c>
      <c r="B27" s="73" t="s">
        <v>92</v>
      </c>
      <c r="C27" s="56">
        <v>1200</v>
      </c>
      <c r="D27" s="56">
        <v>1200</v>
      </c>
      <c r="F27" s="289" t="str">
        <f t="shared" si="0"/>
        <v/>
      </c>
      <c r="N27" s="46"/>
    </row>
    <row r="28" spans="1:14" x14ac:dyDescent="0.3">
      <c r="A28" s="46" t="s">
        <v>23</v>
      </c>
      <c r="B28" s="73" t="s">
        <v>1021</v>
      </c>
      <c r="C28" s="56">
        <v>8000</v>
      </c>
      <c r="D28" s="56">
        <v>11000</v>
      </c>
      <c r="F28" s="318">
        <f t="shared" si="0"/>
        <v>0.375</v>
      </c>
      <c r="N28" s="46"/>
    </row>
    <row r="29" spans="1:14" x14ac:dyDescent="0.3">
      <c r="A29" s="46" t="s">
        <v>879</v>
      </c>
      <c r="B29" s="73" t="s">
        <v>881</v>
      </c>
      <c r="C29" s="56">
        <v>0</v>
      </c>
      <c r="D29" s="56"/>
      <c r="F29" s="289" t="str">
        <f t="shared" si="0"/>
        <v/>
      </c>
      <c r="N29" s="46"/>
    </row>
    <row r="30" spans="1:14" x14ac:dyDescent="0.3">
      <c r="A30" s="46" t="s">
        <v>333</v>
      </c>
      <c r="B30" s="73" t="s">
        <v>507</v>
      </c>
      <c r="C30" s="56">
        <v>2400</v>
      </c>
      <c r="D30" s="56">
        <v>2000</v>
      </c>
      <c r="F30" s="318">
        <f t="shared" si="0"/>
        <v>-0.16666666666666666</v>
      </c>
      <c r="N30" s="46"/>
    </row>
    <row r="31" spans="1:14" x14ac:dyDescent="0.3">
      <c r="A31" s="46" t="s">
        <v>880</v>
      </c>
      <c r="B31" s="73" t="s">
        <v>838</v>
      </c>
      <c r="C31" s="56">
        <v>100</v>
      </c>
      <c r="D31" s="56">
        <v>100</v>
      </c>
      <c r="F31" s="289" t="str">
        <f t="shared" si="0"/>
        <v/>
      </c>
      <c r="N31" s="46"/>
    </row>
    <row r="32" spans="1:14" x14ac:dyDescent="0.3">
      <c r="A32" s="46" t="s">
        <v>324</v>
      </c>
      <c r="B32" s="73" t="s">
        <v>839</v>
      </c>
      <c r="C32" s="56">
        <v>5280</v>
      </c>
      <c r="D32" s="56">
        <v>10000</v>
      </c>
      <c r="F32" s="318">
        <f t="shared" si="0"/>
        <v>0.89393939393939392</v>
      </c>
      <c r="N32" s="46"/>
    </row>
    <row r="33" spans="1:14" x14ac:dyDescent="0.3">
      <c r="B33" s="73" t="s">
        <v>981</v>
      </c>
      <c r="C33" s="56">
        <v>20000</v>
      </c>
      <c r="D33" s="56">
        <v>21500</v>
      </c>
      <c r="F33" s="289">
        <f t="shared" si="0"/>
        <v>7.4999999999999997E-2</v>
      </c>
      <c r="N33" s="46"/>
    </row>
    <row r="34" spans="1:14" x14ac:dyDescent="0.3">
      <c r="A34" s="46" t="s">
        <v>882</v>
      </c>
      <c r="B34" s="73" t="s">
        <v>117</v>
      </c>
      <c r="C34" s="56">
        <v>1020</v>
      </c>
      <c r="D34" s="56">
        <v>2700</v>
      </c>
      <c r="F34" s="318">
        <f t="shared" si="0"/>
        <v>1.6470588235294117</v>
      </c>
      <c r="N34" s="46"/>
    </row>
    <row r="35" spans="1:14" x14ac:dyDescent="0.3">
      <c r="A35" s="46" t="s">
        <v>883</v>
      </c>
      <c r="B35" s="73" t="s">
        <v>840</v>
      </c>
      <c r="C35" s="56">
        <v>1200</v>
      </c>
      <c r="D35" s="56">
        <v>1000</v>
      </c>
      <c r="F35" s="318">
        <f t="shared" si="0"/>
        <v>-0.16666666666666666</v>
      </c>
      <c r="N35" s="46"/>
    </row>
    <row r="36" spans="1:14" x14ac:dyDescent="0.3">
      <c r="A36" s="46" t="s">
        <v>884</v>
      </c>
      <c r="B36" s="73" t="s">
        <v>267</v>
      </c>
      <c r="C36" s="56">
        <v>11000</v>
      </c>
      <c r="D36" s="56">
        <v>5000</v>
      </c>
      <c r="F36" s="318">
        <f t="shared" si="0"/>
        <v>-0.54545454545454541</v>
      </c>
      <c r="N36" s="46"/>
    </row>
    <row r="37" spans="1:14" x14ac:dyDescent="0.3">
      <c r="A37" s="46" t="s">
        <v>887</v>
      </c>
      <c r="B37" s="73" t="s">
        <v>888</v>
      </c>
      <c r="C37" s="56">
        <v>6000</v>
      </c>
      <c r="D37" s="56">
        <v>8000</v>
      </c>
      <c r="F37" s="318">
        <f t="shared" si="0"/>
        <v>0.33333333333333331</v>
      </c>
      <c r="N37" s="46"/>
    </row>
    <row r="38" spans="1:14" x14ac:dyDescent="0.3">
      <c r="A38" s="46" t="s">
        <v>325</v>
      </c>
      <c r="B38" s="73" t="s">
        <v>842</v>
      </c>
      <c r="C38" s="56">
        <v>400</v>
      </c>
      <c r="D38" s="56">
        <v>600</v>
      </c>
      <c r="F38" s="318">
        <f t="shared" si="0"/>
        <v>0.5</v>
      </c>
      <c r="N38" s="46"/>
    </row>
    <row r="39" spans="1:14" x14ac:dyDescent="0.3">
      <c r="A39" s="46" t="s">
        <v>885</v>
      </c>
      <c r="B39" s="73" t="s">
        <v>886</v>
      </c>
      <c r="C39" s="56">
        <v>96</v>
      </c>
      <c r="D39" s="56">
        <v>400</v>
      </c>
      <c r="F39" s="318">
        <f t="shared" si="0"/>
        <v>3.1666666666666665</v>
      </c>
      <c r="N39" s="46"/>
    </row>
    <row r="40" spans="1:14" x14ac:dyDescent="0.3">
      <c r="A40" s="46" t="s">
        <v>330</v>
      </c>
      <c r="B40" s="73" t="s">
        <v>130</v>
      </c>
      <c r="C40" s="56">
        <v>5400</v>
      </c>
      <c r="D40" s="56">
        <v>6000</v>
      </c>
      <c r="F40" s="318">
        <f t="shared" si="0"/>
        <v>0.1111111111111111</v>
      </c>
      <c r="N40" s="46"/>
    </row>
    <row r="41" spans="1:14" x14ac:dyDescent="0.3">
      <c r="A41" s="46" t="s">
        <v>331</v>
      </c>
      <c r="B41" s="73" t="s">
        <v>132</v>
      </c>
      <c r="C41" s="56">
        <v>600</v>
      </c>
      <c r="D41" s="56">
        <v>600</v>
      </c>
      <c r="F41" s="289" t="str">
        <f t="shared" si="0"/>
        <v/>
      </c>
      <c r="N41" s="46"/>
    </row>
    <row r="42" spans="1:14" x14ac:dyDescent="0.3">
      <c r="A42" s="46" t="s">
        <v>322</v>
      </c>
      <c r="B42" s="73" t="s">
        <v>94</v>
      </c>
      <c r="C42" s="56">
        <v>6600</v>
      </c>
      <c r="D42" s="56">
        <v>6600</v>
      </c>
      <c r="F42" s="289" t="str">
        <f t="shared" si="0"/>
        <v/>
      </c>
      <c r="N42" s="46"/>
    </row>
    <row r="43" spans="1:14" x14ac:dyDescent="0.3">
      <c r="B43" s="73" t="s">
        <v>989</v>
      </c>
      <c r="C43" s="56">
        <v>3000</v>
      </c>
      <c r="D43" s="56">
        <v>3000</v>
      </c>
      <c r="F43" s="289" t="str">
        <f t="shared" si="0"/>
        <v/>
      </c>
      <c r="N43" s="46"/>
    </row>
    <row r="44" spans="1:14" x14ac:dyDescent="0.3">
      <c r="A44" s="46" t="s">
        <v>23</v>
      </c>
      <c r="B44" s="73" t="s">
        <v>137</v>
      </c>
      <c r="C44" s="56">
        <v>1500</v>
      </c>
      <c r="D44" s="56">
        <v>1500</v>
      </c>
      <c r="F44" s="289" t="str">
        <f t="shared" si="0"/>
        <v/>
      </c>
    </row>
    <row r="45" spans="1:14" x14ac:dyDescent="0.3">
      <c r="A45" s="48">
        <v>2207</v>
      </c>
      <c r="B45" s="73" t="s">
        <v>977</v>
      </c>
      <c r="C45" s="264">
        <v>2700</v>
      </c>
      <c r="D45" s="264">
        <v>2700</v>
      </c>
      <c r="F45" s="289" t="str">
        <f t="shared" si="0"/>
        <v/>
      </c>
    </row>
    <row r="46" spans="1:14" ht="21" customHeight="1" x14ac:dyDescent="0.3">
      <c r="A46" s="117"/>
      <c r="B46" s="100" t="s">
        <v>721</v>
      </c>
      <c r="C46" s="230">
        <f>SUM(C17:C45)</f>
        <v>89006</v>
      </c>
      <c r="D46" s="230">
        <f>SUM(D17:D45)</f>
        <v>178510</v>
      </c>
      <c r="F46" s="318">
        <f t="shared" si="0"/>
        <v>1.0055951284183089</v>
      </c>
    </row>
    <row r="47" spans="1:14" ht="28.5" customHeight="1" x14ac:dyDescent="0.3">
      <c r="A47" s="117"/>
      <c r="B47" s="100" t="s">
        <v>738</v>
      </c>
      <c r="C47" s="259">
        <f>C46+C15</f>
        <v>395753</v>
      </c>
      <c r="D47" s="259">
        <f>D46+D15</f>
        <v>671215</v>
      </c>
      <c r="F47" s="318">
        <f t="shared" si="0"/>
        <v>0.69604526055393134</v>
      </c>
    </row>
  </sheetData>
  <printOptions horizontalCentered="1" gridLines="1"/>
  <pageMargins left="0.7" right="0.7" top="0.75" bottom="0.75" header="0.3" footer="0.3"/>
  <pageSetup paperSize="5" scale="98" fitToHeight="0" orientation="portrait" r:id="rId1"/>
  <headerFooter>
    <oddFooter>&amp;R&amp;"-,Bold Italic"City of Blytheville 2026 Budget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31"/>
  <sheetViews>
    <sheetView topLeftCell="A10" zoomScaleNormal="100" workbookViewId="0">
      <selection activeCell="F27" activeCellId="7" sqref="F14 F15 F17 F21 F24 F25 F26 F27"/>
    </sheetView>
  </sheetViews>
  <sheetFormatPr defaultColWidth="9.140625" defaultRowHeight="18.75" x14ac:dyDescent="0.3"/>
  <cols>
    <col min="1" max="1" width="15" style="55" customWidth="1"/>
    <col min="2" max="2" width="41.7109375" style="53" bestFit="1" customWidth="1"/>
    <col min="3" max="4" width="21.85546875" style="54" customWidth="1"/>
    <col min="5" max="5" width="1.85546875" style="55" customWidth="1"/>
    <col min="6" max="6" width="10.42578125" style="55" bestFit="1" customWidth="1"/>
    <col min="7" max="16384" width="9.140625" style="55"/>
  </cols>
  <sheetData>
    <row r="1" spans="1:6" x14ac:dyDescent="0.3">
      <c r="A1" s="297" t="s">
        <v>374</v>
      </c>
      <c r="B1" s="297"/>
    </row>
    <row r="2" spans="1:6" x14ac:dyDescent="0.3">
      <c r="A2" s="297" t="s">
        <v>375</v>
      </c>
      <c r="B2" s="297"/>
    </row>
    <row r="3" spans="1:6" x14ac:dyDescent="0.3">
      <c r="A3" s="297" t="s">
        <v>10</v>
      </c>
      <c r="B3" s="297"/>
    </row>
    <row r="4" spans="1:6" x14ac:dyDescent="0.3">
      <c r="A4" s="118"/>
      <c r="B4" s="83"/>
    </row>
    <row r="5" spans="1:6" x14ac:dyDescent="0.3">
      <c r="A5" s="309" t="s">
        <v>49</v>
      </c>
      <c r="B5" s="309"/>
      <c r="C5" s="65">
        <v>2025</v>
      </c>
      <c r="D5" s="65">
        <v>2026</v>
      </c>
      <c r="F5" s="292" t="s">
        <v>59</v>
      </c>
    </row>
    <row r="6" spans="1:6" x14ac:dyDescent="0.3">
      <c r="A6" s="57" t="s">
        <v>379</v>
      </c>
      <c r="B6" s="53" t="s">
        <v>89</v>
      </c>
      <c r="C6" s="54">
        <v>95268</v>
      </c>
      <c r="D6" s="54">
        <v>104200</v>
      </c>
      <c r="F6" s="289">
        <f>IF(D6-C6=0,"",(D6-C6)/C6)</f>
        <v>9.3756560440021827E-2</v>
      </c>
    </row>
    <row r="7" spans="1:6" x14ac:dyDescent="0.3">
      <c r="A7" s="57" t="s">
        <v>378</v>
      </c>
      <c r="B7" s="53" t="s">
        <v>86</v>
      </c>
      <c r="C7" s="54">
        <v>7288</v>
      </c>
      <c r="D7" s="54">
        <v>7972</v>
      </c>
      <c r="F7" s="289">
        <f t="shared" ref="F7:F31" si="0">IF(D7-C7=0,"",(D7-C7)/C7)</f>
        <v>9.3852908891328204E-2</v>
      </c>
    </row>
    <row r="8" spans="1:6" x14ac:dyDescent="0.3">
      <c r="A8" s="57" t="s">
        <v>377</v>
      </c>
      <c r="B8" s="53" t="s">
        <v>80</v>
      </c>
      <c r="C8" s="54">
        <v>12176</v>
      </c>
      <c r="D8" s="54">
        <v>12456</v>
      </c>
      <c r="F8" s="289">
        <f t="shared" si="0"/>
        <v>2.2996057818659658E-2</v>
      </c>
    </row>
    <row r="9" spans="1:6" x14ac:dyDescent="0.3">
      <c r="A9" s="57" t="s">
        <v>376</v>
      </c>
      <c r="B9" s="53" t="s">
        <v>76</v>
      </c>
      <c r="C9" s="54">
        <v>5282.86</v>
      </c>
      <c r="D9" s="54">
        <v>5282.86</v>
      </c>
      <c r="F9" s="289" t="str">
        <f t="shared" si="0"/>
        <v/>
      </c>
    </row>
    <row r="10" spans="1:6" x14ac:dyDescent="0.3">
      <c r="A10" s="48" t="s">
        <v>394</v>
      </c>
      <c r="B10" s="73" t="s">
        <v>152</v>
      </c>
      <c r="C10" s="54">
        <v>500</v>
      </c>
      <c r="D10" s="54">
        <v>500</v>
      </c>
      <c r="F10" s="289" t="str">
        <f t="shared" si="0"/>
        <v/>
      </c>
    </row>
    <row r="11" spans="1:6" x14ac:dyDescent="0.3">
      <c r="A11" s="150"/>
      <c r="B11" s="132" t="s">
        <v>29</v>
      </c>
      <c r="C11" s="98">
        <f>SUM(C6:C10)</f>
        <v>120514.86</v>
      </c>
      <c r="D11" s="98">
        <f>SUM(D6:D10)</f>
        <v>130410.86</v>
      </c>
      <c r="F11" s="289">
        <f t="shared" si="0"/>
        <v>8.2114355026425792E-2</v>
      </c>
    </row>
    <row r="12" spans="1:6" x14ac:dyDescent="0.3">
      <c r="A12" s="118"/>
      <c r="B12" s="83"/>
      <c r="F12" s="289" t="str">
        <f t="shared" si="0"/>
        <v/>
      </c>
    </row>
    <row r="13" spans="1:6" x14ac:dyDescent="0.3">
      <c r="A13" s="297" t="s">
        <v>95</v>
      </c>
      <c r="B13" s="297"/>
      <c r="F13" s="289" t="str">
        <f t="shared" si="0"/>
        <v/>
      </c>
    </row>
    <row r="14" spans="1:6" x14ac:dyDescent="0.3">
      <c r="A14" s="57" t="s">
        <v>386</v>
      </c>
      <c r="B14" s="53" t="s">
        <v>110</v>
      </c>
      <c r="C14" s="54">
        <v>25500</v>
      </c>
      <c r="D14" s="54">
        <v>22000</v>
      </c>
      <c r="F14" s="318">
        <f t="shared" si="0"/>
        <v>-0.13725490196078433</v>
      </c>
    </row>
    <row r="15" spans="1:6" x14ac:dyDescent="0.3">
      <c r="A15" s="57"/>
      <c r="B15" s="53" t="s">
        <v>354</v>
      </c>
      <c r="C15" s="54">
        <v>2250</v>
      </c>
      <c r="F15" s="318">
        <f t="shared" si="0"/>
        <v>-1</v>
      </c>
    </row>
    <row r="16" spans="1:6" x14ac:dyDescent="0.3">
      <c r="A16" s="57"/>
      <c r="F16" s="289" t="str">
        <f t="shared" si="0"/>
        <v/>
      </c>
    </row>
    <row r="17" spans="1:6" x14ac:dyDescent="0.3">
      <c r="A17" s="57" t="s">
        <v>388</v>
      </c>
      <c r="B17" s="53" t="s">
        <v>389</v>
      </c>
      <c r="C17" s="54">
        <v>5000</v>
      </c>
      <c r="D17" s="54">
        <v>7000</v>
      </c>
      <c r="F17" s="318">
        <f t="shared" si="0"/>
        <v>0.4</v>
      </c>
    </row>
    <row r="18" spans="1:6" x14ac:dyDescent="0.3">
      <c r="A18" s="57" t="s">
        <v>390</v>
      </c>
      <c r="B18" s="53" t="s">
        <v>391</v>
      </c>
      <c r="C18" s="54">
        <v>1500</v>
      </c>
      <c r="D18" s="54">
        <v>1500</v>
      </c>
      <c r="F18" s="289" t="str">
        <f t="shared" si="0"/>
        <v/>
      </c>
    </row>
    <row r="19" spans="1:6" x14ac:dyDescent="0.3">
      <c r="A19" s="57"/>
      <c r="B19" s="53" t="s">
        <v>121</v>
      </c>
      <c r="C19" s="54">
        <v>1500</v>
      </c>
      <c r="D19" s="54">
        <v>1500</v>
      </c>
      <c r="F19" s="289" t="str">
        <f t="shared" si="0"/>
        <v/>
      </c>
    </row>
    <row r="20" spans="1:6" x14ac:dyDescent="0.3">
      <c r="A20" s="57" t="s">
        <v>393</v>
      </c>
      <c r="B20" s="53" t="s">
        <v>150</v>
      </c>
      <c r="C20" s="54">
        <v>17000</v>
      </c>
      <c r="D20" s="54">
        <v>17500</v>
      </c>
      <c r="F20" s="289">
        <f t="shared" si="0"/>
        <v>2.9411764705882353E-2</v>
      </c>
    </row>
    <row r="21" spans="1:6" x14ac:dyDescent="0.3">
      <c r="A21" s="57" t="s">
        <v>381</v>
      </c>
      <c r="B21" s="53" t="s">
        <v>382</v>
      </c>
      <c r="C21" s="54">
        <v>7000</v>
      </c>
      <c r="D21" s="54">
        <v>10000</v>
      </c>
      <c r="F21" s="318">
        <f t="shared" si="0"/>
        <v>0.42857142857142855</v>
      </c>
    </row>
    <row r="22" spans="1:6" x14ac:dyDescent="0.3">
      <c r="A22" s="57" t="s">
        <v>380</v>
      </c>
      <c r="B22" s="53" t="s">
        <v>92</v>
      </c>
      <c r="C22" s="54">
        <v>12500</v>
      </c>
      <c r="D22" s="54">
        <v>12500</v>
      </c>
      <c r="F22" s="289" t="str">
        <f t="shared" si="0"/>
        <v/>
      </c>
    </row>
    <row r="23" spans="1:6" x14ac:dyDescent="0.3">
      <c r="A23" s="57" t="s">
        <v>387</v>
      </c>
      <c r="B23" s="53" t="s">
        <v>113</v>
      </c>
      <c r="C23" s="54">
        <v>6138</v>
      </c>
      <c r="D23" s="54">
        <v>6500</v>
      </c>
      <c r="F23" s="289">
        <f t="shared" si="0"/>
        <v>5.8976865428478333E-2</v>
      </c>
    </row>
    <row r="24" spans="1:6" x14ac:dyDescent="0.3">
      <c r="A24" s="57" t="s">
        <v>392</v>
      </c>
      <c r="B24" s="53" t="s">
        <v>716</v>
      </c>
      <c r="C24" s="54">
        <v>26000</v>
      </c>
      <c r="D24" s="54">
        <v>35000</v>
      </c>
      <c r="F24" s="318">
        <f t="shared" si="0"/>
        <v>0.34615384615384615</v>
      </c>
    </row>
    <row r="25" spans="1:6" x14ac:dyDescent="0.3">
      <c r="A25" s="57" t="s">
        <v>383</v>
      </c>
      <c r="B25" s="53" t="s">
        <v>384</v>
      </c>
      <c r="C25" s="54">
        <v>3500</v>
      </c>
      <c r="D25" s="54">
        <v>3000</v>
      </c>
      <c r="F25" s="318">
        <f t="shared" si="0"/>
        <v>-0.14285714285714285</v>
      </c>
    </row>
    <row r="26" spans="1:6" x14ac:dyDescent="0.3">
      <c r="A26" s="57" t="s">
        <v>385</v>
      </c>
      <c r="B26" s="53" t="s">
        <v>103</v>
      </c>
      <c r="C26" s="54">
        <v>5000</v>
      </c>
      <c r="D26" s="54">
        <v>4500</v>
      </c>
      <c r="F26" s="318">
        <f t="shared" si="0"/>
        <v>-0.1</v>
      </c>
    </row>
    <row r="27" spans="1:6" x14ac:dyDescent="0.3">
      <c r="A27" s="57"/>
      <c r="B27" s="53" t="s">
        <v>1022</v>
      </c>
      <c r="C27" s="54">
        <v>7000</v>
      </c>
      <c r="D27" s="54">
        <v>8000</v>
      </c>
      <c r="F27" s="318">
        <f t="shared" si="0"/>
        <v>0.14285714285714285</v>
      </c>
    </row>
    <row r="28" spans="1:6" x14ac:dyDescent="0.3">
      <c r="A28" s="57" t="s">
        <v>98</v>
      </c>
      <c r="B28" s="53" t="s">
        <v>99</v>
      </c>
      <c r="C28" s="253">
        <v>0</v>
      </c>
      <c r="D28" s="253">
        <v>0</v>
      </c>
      <c r="F28" s="289" t="str">
        <f t="shared" si="0"/>
        <v/>
      </c>
    </row>
    <row r="29" spans="1:6" x14ac:dyDescent="0.3">
      <c r="A29" s="150"/>
      <c r="B29" s="132" t="s">
        <v>29</v>
      </c>
      <c r="C29" s="98">
        <f>SUM(C14:C28)</f>
        <v>119888</v>
      </c>
      <c r="D29" s="98">
        <f>SUM(D14:D28)</f>
        <v>129000</v>
      </c>
      <c r="F29" s="289">
        <f t="shared" si="0"/>
        <v>7.6004270652609104E-2</v>
      </c>
    </row>
    <row r="30" spans="1:6" x14ac:dyDescent="0.3">
      <c r="A30" s="118"/>
      <c r="B30" s="83"/>
      <c r="F30" s="289" t="str">
        <f t="shared" si="0"/>
        <v/>
      </c>
    </row>
    <row r="31" spans="1:6" x14ac:dyDescent="0.3">
      <c r="A31" s="302" t="s">
        <v>157</v>
      </c>
      <c r="B31" s="302"/>
      <c r="C31" s="63">
        <f>SUM(C29+C11)</f>
        <v>240402.86</v>
      </c>
      <c r="D31" s="63">
        <f>SUM(D29+D11)</f>
        <v>259410.86</v>
      </c>
      <c r="F31" s="289">
        <f t="shared" si="0"/>
        <v>7.9067278983286637E-2</v>
      </c>
    </row>
  </sheetData>
  <mergeCells count="6">
    <mergeCell ref="A31:B31"/>
    <mergeCell ref="A1:B1"/>
    <mergeCell ref="A2:B2"/>
    <mergeCell ref="A3:B3"/>
    <mergeCell ref="A5:B5"/>
    <mergeCell ref="A13:B13"/>
  </mergeCells>
  <printOptions horizontalCentered="1" gridLines="1"/>
  <pageMargins left="0.7" right="0.7" top="0.75" bottom="0.75" header="0.3" footer="0.3"/>
  <pageSetup paperSize="5" scale="80" fitToHeight="0" orientation="portrait" r:id="rId1"/>
  <headerFooter>
    <oddFooter>&amp;R&amp;"-,Bold Italic"City of Blytheville 2026 Budget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37"/>
  <sheetViews>
    <sheetView topLeftCell="A16" zoomScaleNormal="100" zoomScalePageLayoutView="85" workbookViewId="0">
      <selection activeCell="H35" activeCellId="6" sqref="H8 H12 H13 H17 H33 H31 H35"/>
    </sheetView>
  </sheetViews>
  <sheetFormatPr defaultColWidth="9.140625" defaultRowHeight="18.75" x14ac:dyDescent="0.3"/>
  <cols>
    <col min="1" max="1" width="15.140625" style="46" customWidth="1"/>
    <col min="2" max="2" width="31.28515625" style="73" customWidth="1"/>
    <col min="3" max="3" width="14.42578125" style="46" hidden="1" customWidth="1"/>
    <col min="4" max="4" width="0" style="45" hidden="1" customWidth="1"/>
    <col min="5" max="6" width="18.5703125" style="72" customWidth="1"/>
    <col min="7" max="7" width="2.140625" style="46" customWidth="1"/>
    <col min="8" max="8" width="10.42578125" style="46" bestFit="1" customWidth="1"/>
    <col min="9" max="16384" width="9.140625" style="46"/>
  </cols>
  <sheetData>
    <row r="1" spans="1:8" ht="21" x14ac:dyDescent="0.45">
      <c r="A1" s="297" t="s">
        <v>374</v>
      </c>
      <c r="B1" s="297"/>
      <c r="C1" s="299"/>
    </row>
    <row r="2" spans="1:8" ht="21" x14ac:dyDescent="0.45">
      <c r="A2" s="297" t="s">
        <v>375</v>
      </c>
      <c r="B2" s="297"/>
      <c r="C2" s="299"/>
    </row>
    <row r="3" spans="1:8" ht="21" x14ac:dyDescent="0.45">
      <c r="A3" s="297" t="s">
        <v>11</v>
      </c>
      <c r="B3" s="297"/>
      <c r="C3" s="299"/>
    </row>
    <row r="4" spans="1:8" ht="45" customHeight="1" x14ac:dyDescent="0.45">
      <c r="A4" s="297" t="s">
        <v>49</v>
      </c>
      <c r="B4" s="297"/>
      <c r="C4" s="151" t="s">
        <v>160</v>
      </c>
      <c r="D4" s="152" t="s">
        <v>74</v>
      </c>
      <c r="E4" s="47">
        <v>2025</v>
      </c>
      <c r="F4" s="47">
        <v>2026</v>
      </c>
      <c r="H4" s="292" t="s">
        <v>59</v>
      </c>
    </row>
    <row r="5" spans="1:8" x14ac:dyDescent="0.3">
      <c r="A5" s="48" t="s">
        <v>376</v>
      </c>
      <c r="B5" s="73" t="s">
        <v>76</v>
      </c>
      <c r="C5" s="49">
        <v>2532</v>
      </c>
      <c r="D5" s="45" t="e">
        <f>SUM((#REF!-#REF!)/#REF!)*100</f>
        <v>#REF!</v>
      </c>
      <c r="E5" s="72">
        <v>3839</v>
      </c>
      <c r="F5" s="72">
        <v>3780</v>
      </c>
      <c r="H5" s="289">
        <f>IF(F5-E5=0,"",(F5-E5)/E5)</f>
        <v>-1.5368585569158636E-2</v>
      </c>
    </row>
    <row r="6" spans="1:8" x14ac:dyDescent="0.3">
      <c r="A6" s="48"/>
      <c r="B6" s="73" t="s">
        <v>80</v>
      </c>
      <c r="C6" s="49">
        <v>3660</v>
      </c>
      <c r="D6" s="45" t="e">
        <f>SUM((#REF!-#REF!)/#REF!)*100</f>
        <v>#REF!</v>
      </c>
      <c r="E6" s="72">
        <v>6088</v>
      </c>
      <c r="F6" s="72">
        <v>6228</v>
      </c>
      <c r="H6" s="289">
        <f t="shared" ref="H6:H35" si="0">IF(F6-E6=0,"",(F6-E6)/E6)</f>
        <v>2.2996057818659658E-2</v>
      </c>
    </row>
    <row r="7" spans="1:8" x14ac:dyDescent="0.3">
      <c r="A7" s="48" t="s">
        <v>378</v>
      </c>
      <c r="B7" s="73" t="s">
        <v>86</v>
      </c>
      <c r="C7" s="49">
        <v>3218</v>
      </c>
      <c r="D7" s="45" t="e">
        <f>SUM((#REF!-#REF!)/#REF!)*100</f>
        <v>#REF!</v>
      </c>
      <c r="E7" s="72">
        <v>4894</v>
      </c>
      <c r="F7" s="72">
        <v>5067</v>
      </c>
      <c r="H7" s="289">
        <f t="shared" si="0"/>
        <v>3.5349407437678788E-2</v>
      </c>
    </row>
    <row r="8" spans="1:8" x14ac:dyDescent="0.3">
      <c r="A8" s="48" t="s">
        <v>404</v>
      </c>
      <c r="B8" s="53" t="s">
        <v>1038</v>
      </c>
      <c r="C8" s="74"/>
      <c r="D8" s="45" t="e">
        <f>SUM((#REF!-#REF!)/#REF!)*100</f>
        <v>#REF!</v>
      </c>
      <c r="E8" s="72">
        <v>600</v>
      </c>
      <c r="F8" s="72">
        <v>720</v>
      </c>
      <c r="H8" s="318">
        <f t="shared" si="0"/>
        <v>0.2</v>
      </c>
    </row>
    <row r="9" spans="1:8" ht="21" x14ac:dyDescent="0.45">
      <c r="A9" s="48" t="s">
        <v>379</v>
      </c>
      <c r="B9" s="73" t="s">
        <v>89</v>
      </c>
      <c r="C9" s="140">
        <v>41600</v>
      </c>
      <c r="D9" s="45" t="e">
        <f>SUM((#REF!-#REF!)/#REF!)*100</f>
        <v>#REF!</v>
      </c>
      <c r="E9" s="72">
        <v>63974</v>
      </c>
      <c r="F9" s="72">
        <v>66240</v>
      </c>
      <c r="G9" s="90"/>
      <c r="H9" s="289">
        <f t="shared" si="0"/>
        <v>3.5420639634851661E-2</v>
      </c>
    </row>
    <row r="10" spans="1:8" ht="21" x14ac:dyDescent="0.45">
      <c r="A10" s="100"/>
      <c r="B10" s="100" t="s">
        <v>721</v>
      </c>
      <c r="C10" s="126">
        <f>SUM(C5:C9)</f>
        <v>51010</v>
      </c>
      <c r="D10" s="45" t="e">
        <f>SUM((#REF!-#REF!)/#REF!)*100</f>
        <v>#REF!</v>
      </c>
      <c r="E10" s="90">
        <f>SUM(E5:E9)</f>
        <v>79395</v>
      </c>
      <c r="F10" s="90">
        <f>SUM(F5:F9)</f>
        <v>82035</v>
      </c>
      <c r="H10" s="289">
        <f t="shared" si="0"/>
        <v>3.3251464197997356E-2</v>
      </c>
    </row>
    <row r="11" spans="1:8" ht="19.149999999999999" customHeight="1" x14ac:dyDescent="0.3">
      <c r="A11" s="118" t="s">
        <v>90</v>
      </c>
      <c r="B11" s="83"/>
      <c r="C11" s="49"/>
      <c r="H11" s="289" t="str">
        <f t="shared" si="0"/>
        <v/>
      </c>
    </row>
    <row r="12" spans="1:8" x14ac:dyDescent="0.3">
      <c r="A12" s="48" t="s">
        <v>380</v>
      </c>
      <c r="B12" s="73" t="s">
        <v>92</v>
      </c>
      <c r="C12" s="49">
        <v>1000</v>
      </c>
      <c r="D12" s="45" t="e">
        <f>SUM((#REF!-#REF!)/#REF!)*100</f>
        <v>#REF!</v>
      </c>
      <c r="E12" s="72">
        <v>500</v>
      </c>
      <c r="F12" s="72">
        <v>1000</v>
      </c>
      <c r="H12" s="318">
        <f t="shared" si="0"/>
        <v>1</v>
      </c>
    </row>
    <row r="13" spans="1:8" ht="21" x14ac:dyDescent="0.45">
      <c r="A13" s="48" t="s">
        <v>405</v>
      </c>
      <c r="B13" s="73" t="s">
        <v>94</v>
      </c>
      <c r="C13" s="127">
        <v>1000</v>
      </c>
      <c r="D13" s="45" t="e">
        <f>SUM((#REF!-#REF!)/#REF!)*100</f>
        <v>#REF!</v>
      </c>
      <c r="E13" s="72">
        <v>500</v>
      </c>
      <c r="F13" s="72">
        <v>1000</v>
      </c>
      <c r="H13" s="318">
        <f t="shared" si="0"/>
        <v>1</v>
      </c>
    </row>
    <row r="14" spans="1:8" ht="21" x14ac:dyDescent="0.45">
      <c r="A14" s="153"/>
      <c r="B14" s="100" t="s">
        <v>721</v>
      </c>
      <c r="C14" s="154">
        <f>SUM(C12:C13)</f>
        <v>2000</v>
      </c>
      <c r="D14" s="45" t="e">
        <f>SUM((#REF!-#REF!)/#REF!)*100</f>
        <v>#REF!</v>
      </c>
      <c r="E14" s="90">
        <v>1000</v>
      </c>
      <c r="F14" s="90">
        <v>1000</v>
      </c>
      <c r="H14" s="289" t="str">
        <f t="shared" si="0"/>
        <v/>
      </c>
    </row>
    <row r="15" spans="1:8" ht="19.149999999999999" customHeight="1" x14ac:dyDescent="0.3">
      <c r="A15" s="297" t="s">
        <v>95</v>
      </c>
      <c r="B15" s="297"/>
      <c r="C15" s="49"/>
      <c r="H15" s="289" t="str">
        <f t="shared" si="0"/>
        <v/>
      </c>
    </row>
    <row r="16" spans="1:8" x14ac:dyDescent="0.3">
      <c r="A16" s="48" t="s">
        <v>406</v>
      </c>
      <c r="B16" s="73" t="s">
        <v>407</v>
      </c>
      <c r="C16" s="49"/>
      <c r="D16" s="45" t="e">
        <f>SUM((#REF!-#REF!)/#REF!)*100</f>
        <v>#REF!</v>
      </c>
      <c r="F16" s="72">
        <v>1000</v>
      </c>
      <c r="H16" s="289" t="e">
        <f t="shared" si="0"/>
        <v>#DIV/0!</v>
      </c>
    </row>
    <row r="17" spans="1:8" x14ac:dyDescent="0.3">
      <c r="A17" s="48" t="s">
        <v>392</v>
      </c>
      <c r="B17" s="73" t="s">
        <v>337</v>
      </c>
      <c r="C17" s="49">
        <v>1000</v>
      </c>
      <c r="D17" s="45" t="e">
        <f>SUM((#REF!-#REF!)/#REF!)*100</f>
        <v>#REF!</v>
      </c>
      <c r="E17" s="72">
        <v>4000</v>
      </c>
      <c r="F17" s="72">
        <v>10000</v>
      </c>
      <c r="G17" s="46" t="s">
        <v>23</v>
      </c>
      <c r="H17" s="318">
        <f t="shared" si="0"/>
        <v>1.5</v>
      </c>
    </row>
    <row r="18" spans="1:8" x14ac:dyDescent="0.3">
      <c r="A18" s="48" t="s">
        <v>385</v>
      </c>
      <c r="B18" s="73" t="s">
        <v>103</v>
      </c>
      <c r="C18" s="49">
        <v>2000</v>
      </c>
      <c r="D18" s="45" t="e">
        <f>SUM((#REF!-#REF!)/#REF!)*100</f>
        <v>#REF!</v>
      </c>
      <c r="E18" s="72">
        <v>2000</v>
      </c>
      <c r="F18" s="72">
        <v>2000</v>
      </c>
      <c r="H18" s="289" t="str">
        <f t="shared" si="0"/>
        <v/>
      </c>
    </row>
    <row r="19" spans="1:8" x14ac:dyDescent="0.3">
      <c r="A19" s="48" t="s">
        <v>408</v>
      </c>
      <c r="B19" s="73" t="s">
        <v>106</v>
      </c>
      <c r="C19" s="49">
        <v>250</v>
      </c>
      <c r="D19" s="45" t="e">
        <f>SUM((#REF!-#REF!)/#REF!)*100</f>
        <v>#REF!</v>
      </c>
      <c r="E19" s="72">
        <v>0</v>
      </c>
      <c r="F19" s="72">
        <v>500</v>
      </c>
      <c r="H19" s="289" t="e">
        <f t="shared" si="0"/>
        <v>#DIV/0!</v>
      </c>
    </row>
    <row r="20" spans="1:8" x14ac:dyDescent="0.3">
      <c r="A20" s="48"/>
      <c r="B20" s="73" t="s">
        <v>995</v>
      </c>
      <c r="C20" s="49"/>
      <c r="D20" s="45">
        <v>0</v>
      </c>
      <c r="E20" s="72">
        <v>0</v>
      </c>
      <c r="F20" s="72">
        <v>1000</v>
      </c>
      <c r="H20" s="289" t="e">
        <f t="shared" si="0"/>
        <v>#DIV/0!</v>
      </c>
    </row>
    <row r="21" spans="1:8" x14ac:dyDescent="0.3">
      <c r="A21" s="48"/>
      <c r="B21" s="73" t="s">
        <v>409</v>
      </c>
      <c r="C21" s="49"/>
      <c r="D21" s="45">
        <v>0</v>
      </c>
      <c r="E21" s="72">
        <v>0</v>
      </c>
      <c r="H21" s="289" t="str">
        <f t="shared" si="0"/>
        <v/>
      </c>
    </row>
    <row r="22" spans="1:8" x14ac:dyDescent="0.3">
      <c r="A22" s="48"/>
      <c r="B22" s="73" t="s">
        <v>410</v>
      </c>
      <c r="C22" s="49"/>
      <c r="D22" s="45" t="e">
        <f>SUM((#REF!-#REF!)/#REF!)*100</f>
        <v>#REF!</v>
      </c>
      <c r="E22" s="72" t="s">
        <v>23</v>
      </c>
      <c r="F22" s="72">
        <v>900</v>
      </c>
      <c r="H22" s="289" t="e">
        <f t="shared" si="0"/>
        <v>#VALUE!</v>
      </c>
    </row>
    <row r="23" spans="1:8" x14ac:dyDescent="0.3">
      <c r="A23" s="48" t="s">
        <v>411</v>
      </c>
      <c r="B23" s="73" t="s">
        <v>117</v>
      </c>
      <c r="C23" s="49">
        <v>1625</v>
      </c>
      <c r="D23" s="45" t="e">
        <f>SUM((#REF!-#REF!)/#REF!)*100</f>
        <v>#REF!</v>
      </c>
      <c r="E23" s="72">
        <v>1900</v>
      </c>
      <c r="F23" s="72">
        <v>1900</v>
      </c>
      <c r="H23" s="289" t="str">
        <f t="shared" si="0"/>
        <v/>
      </c>
    </row>
    <row r="24" spans="1:8" x14ac:dyDescent="0.3">
      <c r="A24" s="48"/>
      <c r="B24" s="73" t="s">
        <v>412</v>
      </c>
      <c r="C24" s="49"/>
      <c r="D24" s="45">
        <v>0</v>
      </c>
      <c r="H24" s="289" t="str">
        <f t="shared" si="0"/>
        <v/>
      </c>
    </row>
    <row r="25" spans="1:8" x14ac:dyDescent="0.3">
      <c r="A25" s="48"/>
      <c r="B25" s="73" t="s">
        <v>132</v>
      </c>
      <c r="C25" s="49"/>
      <c r="D25" s="45">
        <v>0</v>
      </c>
      <c r="H25" s="289" t="str">
        <f t="shared" si="0"/>
        <v/>
      </c>
    </row>
    <row r="26" spans="1:8" x14ac:dyDescent="0.3">
      <c r="A26" s="48" t="s">
        <v>413</v>
      </c>
      <c r="B26" s="73" t="s">
        <v>134</v>
      </c>
      <c r="C26" s="49"/>
      <c r="D26" s="45" t="e">
        <f>SUM((#REF!-#REF!)/#REF!)*100</f>
        <v>#REF!</v>
      </c>
      <c r="E26" s="72">
        <v>10000</v>
      </c>
      <c r="F26" s="72">
        <v>10000</v>
      </c>
      <c r="G26" s="72"/>
      <c r="H26" s="289" t="str">
        <f t="shared" si="0"/>
        <v/>
      </c>
    </row>
    <row r="27" spans="1:8" x14ac:dyDescent="0.3">
      <c r="A27" s="48" t="s">
        <v>414</v>
      </c>
      <c r="B27" s="73" t="s">
        <v>130</v>
      </c>
      <c r="C27" s="49">
        <v>500</v>
      </c>
      <c r="D27" s="45">
        <v>100</v>
      </c>
      <c r="E27" s="72">
        <v>0</v>
      </c>
      <c r="H27" s="289" t="str">
        <f t="shared" si="0"/>
        <v/>
      </c>
    </row>
    <row r="28" spans="1:8" x14ac:dyDescent="0.3">
      <c r="A28" s="48"/>
      <c r="B28" s="73" t="s">
        <v>415</v>
      </c>
      <c r="C28" s="49"/>
      <c r="D28" s="45" t="e">
        <f>SUM((#REF!-#REF!)/#REF!)*100</f>
        <v>#REF!</v>
      </c>
      <c r="E28" s="72">
        <v>0</v>
      </c>
      <c r="H28" s="289" t="str">
        <f t="shared" si="0"/>
        <v/>
      </c>
    </row>
    <row r="29" spans="1:8" x14ac:dyDescent="0.3">
      <c r="A29" s="48" t="s">
        <v>416</v>
      </c>
      <c r="B29" s="73" t="s">
        <v>41</v>
      </c>
      <c r="C29" s="49">
        <v>500</v>
      </c>
      <c r="D29" s="45">
        <v>100</v>
      </c>
      <c r="E29" s="72">
        <v>0</v>
      </c>
      <c r="H29" s="289" t="str">
        <f t="shared" si="0"/>
        <v/>
      </c>
    </row>
    <row r="30" spans="1:8" x14ac:dyDescent="0.3">
      <c r="A30" s="48" t="s">
        <v>402</v>
      </c>
      <c r="B30" s="73" t="s">
        <v>417</v>
      </c>
      <c r="C30" s="49">
        <v>500</v>
      </c>
      <c r="D30" s="45" t="e">
        <f>SUM((#REF!-#REF!)/#REF!)*100</f>
        <v>#REF!</v>
      </c>
      <c r="E30" s="72">
        <v>0</v>
      </c>
      <c r="F30" s="72">
        <v>1000</v>
      </c>
      <c r="H30" s="289" t="e">
        <f t="shared" si="0"/>
        <v>#DIV/0!</v>
      </c>
    </row>
    <row r="31" spans="1:8" x14ac:dyDescent="0.3">
      <c r="A31" s="48" t="s">
        <v>418</v>
      </c>
      <c r="B31" s="73" t="s">
        <v>144</v>
      </c>
      <c r="C31" s="49">
        <v>900</v>
      </c>
      <c r="D31" s="45" t="e">
        <f>SUM((#REF!-#REF!)/#REF!)*100</f>
        <v>#REF!</v>
      </c>
      <c r="E31" s="72">
        <v>500</v>
      </c>
      <c r="F31" s="72">
        <v>1000</v>
      </c>
      <c r="H31" s="318">
        <f t="shared" si="0"/>
        <v>1</v>
      </c>
    </row>
    <row r="32" spans="1:8" ht="21" x14ac:dyDescent="0.45">
      <c r="A32" s="48" t="s">
        <v>393</v>
      </c>
      <c r="B32" s="73" t="s">
        <v>150</v>
      </c>
      <c r="C32" s="140">
        <v>12000</v>
      </c>
      <c r="D32" s="45" t="e">
        <f>SUM((#REF!-#REF!)/#REF!)*100</f>
        <v>#REF!</v>
      </c>
      <c r="E32" s="72">
        <v>14000</v>
      </c>
      <c r="F32" s="72">
        <v>14000</v>
      </c>
      <c r="H32" s="289" t="str">
        <f t="shared" si="0"/>
        <v/>
      </c>
    </row>
    <row r="33" spans="1:9" ht="21" x14ac:dyDescent="0.45">
      <c r="A33" s="298" t="s">
        <v>29</v>
      </c>
      <c r="B33" s="298"/>
      <c r="C33" s="126">
        <f>SUM(C16:C32)</f>
        <v>19275</v>
      </c>
      <c r="D33" s="45" t="e">
        <f>SUM((#REF!-#REF!)/#REF!)*100</f>
        <v>#REF!</v>
      </c>
      <c r="E33" s="90">
        <f>SUM(E16:E32)</f>
        <v>32400</v>
      </c>
      <c r="F33" s="90">
        <f>SUM(F16:F32)</f>
        <v>43300</v>
      </c>
      <c r="H33" s="318">
        <f t="shared" si="0"/>
        <v>0.33641975308641975</v>
      </c>
    </row>
    <row r="34" spans="1:9" ht="21" x14ac:dyDescent="0.45">
      <c r="A34" s="48"/>
      <c r="C34" s="125"/>
      <c r="H34" s="289" t="str">
        <f t="shared" si="0"/>
        <v/>
      </c>
    </row>
    <row r="35" spans="1:9" ht="21" x14ac:dyDescent="0.45">
      <c r="A35" s="298" t="s">
        <v>157</v>
      </c>
      <c r="B35" s="298"/>
      <c r="C35" s="126">
        <f>C10+C33+C14</f>
        <v>72285</v>
      </c>
      <c r="D35" s="45" t="e">
        <f>SUM((#REF!-#REF!)/#REF!)*100</f>
        <v>#REF!</v>
      </c>
      <c r="E35" s="75">
        <f>E10+E14+E33</f>
        <v>112795</v>
      </c>
      <c r="F35" s="75">
        <f>F10+F14+F33</f>
        <v>126335</v>
      </c>
      <c r="H35" s="318">
        <f t="shared" si="0"/>
        <v>0.1200407819495545</v>
      </c>
    </row>
    <row r="37" spans="1:9" x14ac:dyDescent="0.3">
      <c r="A37" s="256"/>
      <c r="B37" s="255"/>
      <c r="C37" s="257"/>
      <c r="D37" s="254"/>
      <c r="E37" s="254"/>
      <c r="F37" s="255"/>
      <c r="G37" s="255"/>
      <c r="H37" s="255"/>
      <c r="I37" s="255"/>
    </row>
  </sheetData>
  <mergeCells count="7">
    <mergeCell ref="A33:B33"/>
    <mergeCell ref="A35:B35"/>
    <mergeCell ref="A1:C1"/>
    <mergeCell ref="A2:C2"/>
    <mergeCell ref="A3:C3"/>
    <mergeCell ref="A4:B4"/>
    <mergeCell ref="A15:B15"/>
  </mergeCells>
  <printOptions horizontalCentered="1" gridLines="1"/>
  <pageMargins left="0.7" right="0.7" top="0.75" bottom="0.75" header="0.3" footer="0.3"/>
  <pageSetup paperSize="5" scale="85" fitToHeight="0" orientation="portrait" r:id="rId1"/>
  <headerFooter>
    <oddFooter>&amp;R&amp;"-,Bold Italic"City of Blytheville 2026 Budget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U54"/>
  <sheetViews>
    <sheetView zoomScaleNormal="100" workbookViewId="0">
      <selection activeCell="AU21" activeCellId="9" sqref="AU5 AU11 AU10 AU12 AU14 AU16 AU18 AU19 AU20 AU21"/>
    </sheetView>
  </sheetViews>
  <sheetFormatPr defaultColWidth="9.140625" defaultRowHeight="15" x14ac:dyDescent="0.25"/>
  <cols>
    <col min="1" max="1" width="27.28515625" style="8" customWidth="1"/>
    <col min="2" max="2" width="12.5703125" style="8" hidden="1" customWidth="1"/>
    <col min="3" max="3" width="13.7109375" style="8" hidden="1" customWidth="1"/>
    <col min="4" max="4" width="2.7109375" style="8" customWidth="1"/>
    <col min="5" max="5" width="14" style="8" hidden="1" customWidth="1"/>
    <col min="6" max="6" width="13.5703125" style="35" hidden="1" customWidth="1"/>
    <col min="7" max="8" width="0" style="8" hidden="1" customWidth="1"/>
    <col min="9" max="9" width="14.28515625" style="8" hidden="1" customWidth="1"/>
    <col min="10" max="10" width="14.28515625" style="31" hidden="1" customWidth="1"/>
    <col min="11" max="11" width="12.7109375" style="37" hidden="1" customWidth="1"/>
    <col min="12" max="12" width="0" style="37" hidden="1" customWidth="1"/>
    <col min="13" max="13" width="0" style="8" hidden="1" customWidth="1"/>
    <col min="14" max="14" width="12" style="31" hidden="1" customWidth="1"/>
    <col min="15" max="15" width="14.28515625" style="31" hidden="1" customWidth="1"/>
    <col min="16" max="16" width="14.42578125" style="31" hidden="1" customWidth="1"/>
    <col min="17" max="17" width="0" style="37" hidden="1" customWidth="1"/>
    <col min="18" max="18" width="0" style="8" hidden="1" customWidth="1"/>
    <col min="19" max="19" width="14.28515625" style="31" hidden="1" customWidth="1"/>
    <col min="20" max="20" width="14.140625" style="31" hidden="1" customWidth="1"/>
    <col min="21" max="21" width="14.28515625" style="31" hidden="1" customWidth="1"/>
    <col min="22" max="22" width="0" style="37" hidden="1" customWidth="1"/>
    <col min="23" max="23" width="0" style="8" hidden="1" customWidth="1"/>
    <col min="24" max="24" width="14.140625" style="31" hidden="1" customWidth="1"/>
    <col min="25" max="25" width="0" style="37" hidden="1" customWidth="1"/>
    <col min="26" max="26" width="14.28515625" style="37" hidden="1" customWidth="1"/>
    <col min="27" max="27" width="14.140625" style="37" hidden="1" customWidth="1"/>
    <col min="28" max="28" width="14.140625" style="31" hidden="1" customWidth="1"/>
    <col min="29" max="30" width="14.28515625" style="31" hidden="1" customWidth="1"/>
    <col min="31" max="31" width="4.28515625" style="31" hidden="1" customWidth="1"/>
    <col min="32" max="32" width="14.140625" style="31" hidden="1" customWidth="1"/>
    <col min="33" max="33" width="14.28515625" style="8" hidden="1" customWidth="1"/>
    <col min="34" max="34" width="14.140625" style="31" hidden="1" customWidth="1"/>
    <col min="35" max="35" width="3.85546875" style="8" hidden="1" customWidth="1"/>
    <col min="36" max="36" width="14.140625" style="8" hidden="1" customWidth="1"/>
    <col min="37" max="38" width="14.28515625" style="31" hidden="1" customWidth="1"/>
    <col min="39" max="39" width="3.5703125" style="31" hidden="1" customWidth="1"/>
    <col min="40" max="40" width="11" style="37" hidden="1" customWidth="1"/>
    <col min="41" max="41" width="3.7109375" style="31" customWidth="1"/>
    <col min="42" max="42" width="0" style="8" hidden="1" customWidth="1"/>
    <col min="43" max="43" width="4" style="8" customWidth="1"/>
    <col min="44" max="45" width="15.5703125" style="35" customWidth="1"/>
    <col min="46" max="46" width="2.28515625" style="8" customWidth="1"/>
    <col min="47" max="47" width="10.42578125" style="8" bestFit="1" customWidth="1"/>
    <col min="48" max="16384" width="9.140625" style="8"/>
  </cols>
  <sheetData>
    <row r="1" spans="1:47" ht="16.5" x14ac:dyDescent="0.35">
      <c r="A1" s="11" t="s">
        <v>374</v>
      </c>
      <c r="B1" s="12"/>
      <c r="C1" s="12"/>
    </row>
    <row r="2" spans="1:47" ht="16.5" x14ac:dyDescent="0.35">
      <c r="A2" s="11" t="s">
        <v>375</v>
      </c>
      <c r="B2" s="12"/>
      <c r="C2" s="12"/>
    </row>
    <row r="3" spans="1:47" ht="16.5" x14ac:dyDescent="0.35">
      <c r="A3" s="11" t="s">
        <v>396</v>
      </c>
      <c r="B3" s="12"/>
      <c r="C3" s="12"/>
    </row>
    <row r="4" spans="1:47" ht="37.5" customHeight="1" x14ac:dyDescent="0.35">
      <c r="A4" s="297" t="s">
        <v>49</v>
      </c>
      <c r="B4" s="297"/>
      <c r="C4" s="7" t="s">
        <v>50</v>
      </c>
      <c r="D4" s="7"/>
      <c r="E4" s="7" t="s">
        <v>51</v>
      </c>
      <c r="F4" s="24" t="s">
        <v>52</v>
      </c>
      <c r="G4" s="22" t="s">
        <v>397</v>
      </c>
      <c r="I4" s="25" t="s">
        <v>53</v>
      </c>
      <c r="J4" s="13" t="s">
        <v>54</v>
      </c>
      <c r="K4" s="14" t="s">
        <v>55</v>
      </c>
      <c r="L4" s="15" t="s">
        <v>161</v>
      </c>
      <c r="N4" s="4" t="s">
        <v>56</v>
      </c>
      <c r="O4" s="4" t="s">
        <v>57</v>
      </c>
      <c r="P4" s="4" t="s">
        <v>58</v>
      </c>
      <c r="Q4" s="15" t="s">
        <v>59</v>
      </c>
      <c r="R4" s="7"/>
      <c r="S4" s="4" t="s">
        <v>60</v>
      </c>
      <c r="T4" s="4" t="s">
        <v>61</v>
      </c>
      <c r="U4" s="4" t="s">
        <v>62</v>
      </c>
      <c r="V4" s="15" t="s">
        <v>59</v>
      </c>
      <c r="W4" s="7"/>
      <c r="X4" s="4" t="s">
        <v>63</v>
      </c>
      <c r="Y4" s="15" t="s">
        <v>59</v>
      </c>
      <c r="Z4" s="4" t="s">
        <v>64</v>
      </c>
      <c r="AA4" s="4" t="s">
        <v>22</v>
      </c>
      <c r="AB4" s="4" t="s">
        <v>65</v>
      </c>
      <c r="AC4" s="4" t="s">
        <v>66</v>
      </c>
      <c r="AD4" s="16" t="s">
        <v>67</v>
      </c>
      <c r="AF4" s="16" t="s">
        <v>68</v>
      </c>
      <c r="AG4" s="4" t="s">
        <v>69</v>
      </c>
      <c r="AH4" s="4" t="s">
        <v>70</v>
      </c>
      <c r="AI4" s="4"/>
      <c r="AJ4" s="4" t="s">
        <v>68</v>
      </c>
      <c r="AK4" s="6" t="s">
        <v>71</v>
      </c>
      <c r="AL4" s="6" t="s">
        <v>72</v>
      </c>
      <c r="AM4" s="4"/>
      <c r="AN4" s="15" t="s">
        <v>73</v>
      </c>
      <c r="AP4" s="17" t="s">
        <v>74</v>
      </c>
      <c r="AR4" s="260">
        <v>2025</v>
      </c>
      <c r="AS4" s="260">
        <v>2026</v>
      </c>
      <c r="AU4" s="292" t="s">
        <v>59</v>
      </c>
    </row>
    <row r="5" spans="1:47" ht="18" customHeight="1" x14ac:dyDescent="0.3">
      <c r="A5" s="73" t="s">
        <v>990</v>
      </c>
      <c r="B5" s="34"/>
      <c r="C5" s="34"/>
      <c r="E5" s="32"/>
      <c r="H5" s="37"/>
      <c r="I5" s="32"/>
      <c r="AG5" s="31"/>
      <c r="AI5" s="31"/>
      <c r="AJ5" s="31"/>
      <c r="AR5" s="87">
        <v>3200</v>
      </c>
      <c r="AS5" s="51">
        <v>1500</v>
      </c>
      <c r="AU5" s="318">
        <f>IF(AS5-AR5=0,"",(AS5-AR5)/AR5)</f>
        <v>-0.53125</v>
      </c>
    </row>
    <row r="6" spans="1:47" ht="14.45" customHeight="1" x14ac:dyDescent="0.3">
      <c r="A6" s="73" t="s">
        <v>982</v>
      </c>
      <c r="B6" s="34"/>
      <c r="C6" s="34"/>
      <c r="E6" s="32"/>
      <c r="H6" s="37"/>
      <c r="I6" s="32"/>
      <c r="AG6" s="31"/>
      <c r="AI6" s="31"/>
      <c r="AJ6" s="31"/>
      <c r="AR6" s="87">
        <v>6088</v>
      </c>
      <c r="AS6" s="51">
        <v>6228</v>
      </c>
      <c r="AU6" s="289">
        <f t="shared" ref="AU6:AU21" si="0">IF(AS6-AR6=0,"",(AS6-AR6)/AR6)</f>
        <v>2.2996057818659658E-2</v>
      </c>
    </row>
    <row r="7" spans="1:47" ht="15" customHeight="1" x14ac:dyDescent="0.3">
      <c r="A7" s="73" t="s">
        <v>86</v>
      </c>
      <c r="B7" s="34"/>
      <c r="C7" s="34"/>
      <c r="E7" s="32"/>
      <c r="H7" s="37"/>
      <c r="I7" s="32"/>
      <c r="AG7" s="31"/>
      <c r="AI7" s="31"/>
      <c r="AJ7" s="31"/>
      <c r="AR7" s="87">
        <v>4858</v>
      </c>
      <c r="AS7" s="51">
        <v>5028</v>
      </c>
      <c r="AU7" s="289">
        <f t="shared" si="0"/>
        <v>3.4993824619184849E-2</v>
      </c>
    </row>
    <row r="8" spans="1:47" ht="16.149999999999999" customHeight="1" x14ac:dyDescent="0.3">
      <c r="A8" s="73" t="s">
        <v>89</v>
      </c>
      <c r="B8" s="34"/>
      <c r="C8" s="34"/>
      <c r="E8" s="32"/>
      <c r="H8" s="37"/>
      <c r="I8" s="32"/>
      <c r="AG8" s="31"/>
      <c r="AI8" s="31"/>
      <c r="AJ8" s="31"/>
      <c r="AR8" s="87">
        <v>63500</v>
      </c>
      <c r="AS8" s="51">
        <v>65723</v>
      </c>
      <c r="AU8" s="289">
        <f t="shared" si="0"/>
        <v>3.5007874015748029E-2</v>
      </c>
    </row>
    <row r="9" spans="1:47" ht="16.149999999999999" customHeight="1" x14ac:dyDescent="0.3">
      <c r="A9" s="100" t="s">
        <v>29</v>
      </c>
      <c r="B9" s="34"/>
      <c r="C9" s="34"/>
      <c r="E9" s="32"/>
      <c r="H9" s="37"/>
      <c r="I9" s="32"/>
      <c r="AG9" s="31"/>
      <c r="AI9" s="31"/>
      <c r="AJ9" s="31"/>
      <c r="AR9" s="114">
        <f>SUM(AR4:AR8)</f>
        <v>79671</v>
      </c>
      <c r="AS9" s="114">
        <f>SUM(AS4:AS8)</f>
        <v>80505</v>
      </c>
      <c r="AU9" s="289">
        <f t="shared" si="0"/>
        <v>1.0468049855028807E-2</v>
      </c>
    </row>
    <row r="10" spans="1:47" ht="17.45" customHeight="1" x14ac:dyDescent="0.3">
      <c r="A10" s="73" t="s">
        <v>150</v>
      </c>
      <c r="B10" s="73" t="s">
        <v>150</v>
      </c>
      <c r="C10" s="34"/>
      <c r="E10" s="32"/>
      <c r="H10" s="37"/>
      <c r="I10" s="32"/>
      <c r="AG10" s="31"/>
      <c r="AI10" s="31"/>
      <c r="AJ10" s="31"/>
      <c r="AR10" s="87">
        <v>25000</v>
      </c>
      <c r="AS10" s="51">
        <v>32500</v>
      </c>
      <c r="AU10" s="318">
        <f t="shared" si="0"/>
        <v>0.3</v>
      </c>
    </row>
    <row r="11" spans="1:47" ht="17.45" customHeight="1" x14ac:dyDescent="0.3">
      <c r="A11" s="73" t="s">
        <v>407</v>
      </c>
      <c r="B11" s="73"/>
      <c r="C11" s="34"/>
      <c r="E11" s="32"/>
      <c r="H11" s="37"/>
      <c r="I11" s="32"/>
      <c r="AG11" s="31"/>
      <c r="AI11" s="31"/>
      <c r="AJ11" s="31"/>
      <c r="AR11" s="87">
        <v>4500</v>
      </c>
      <c r="AS11" s="51">
        <v>2500</v>
      </c>
      <c r="AU11" s="318">
        <f t="shared" si="0"/>
        <v>-0.44444444444444442</v>
      </c>
    </row>
    <row r="12" spans="1:47" ht="17.45" customHeight="1" x14ac:dyDescent="0.3">
      <c r="A12" s="73" t="s">
        <v>454</v>
      </c>
      <c r="B12" s="34"/>
      <c r="C12" s="34"/>
      <c r="E12" s="32"/>
      <c r="H12" s="37"/>
      <c r="I12" s="32"/>
      <c r="AG12" s="31"/>
      <c r="AI12" s="31"/>
      <c r="AJ12" s="31"/>
      <c r="AR12" s="87">
        <v>40000</v>
      </c>
      <c r="AS12" s="51">
        <v>45000</v>
      </c>
      <c r="AU12" s="318">
        <f t="shared" si="0"/>
        <v>0.125</v>
      </c>
    </row>
    <row r="13" spans="1:47" ht="14.45" customHeight="1" x14ac:dyDescent="0.3">
      <c r="A13" s="73" t="s">
        <v>103</v>
      </c>
      <c r="B13" s="34"/>
      <c r="C13" s="34"/>
      <c r="E13" s="32"/>
      <c r="H13" s="37"/>
      <c r="I13" s="32"/>
      <c r="AG13" s="31"/>
      <c r="AI13" s="31"/>
      <c r="AJ13" s="31"/>
      <c r="AR13" s="87">
        <v>1700</v>
      </c>
      <c r="AS13" s="51">
        <v>1700</v>
      </c>
      <c r="AU13" s="289" t="str">
        <f t="shared" si="0"/>
        <v/>
      </c>
    </row>
    <row r="14" spans="1:47" ht="15" customHeight="1" x14ac:dyDescent="0.3">
      <c r="A14" s="73" t="s">
        <v>92</v>
      </c>
      <c r="B14" s="34"/>
      <c r="C14" s="34"/>
      <c r="E14" s="32"/>
      <c r="H14" s="37"/>
      <c r="I14" s="32"/>
      <c r="AG14" s="31"/>
      <c r="AI14" s="31"/>
      <c r="AJ14" s="31"/>
      <c r="AR14" s="87">
        <v>3000</v>
      </c>
      <c r="AS14" s="51">
        <v>3500</v>
      </c>
      <c r="AU14" s="318">
        <f t="shared" si="0"/>
        <v>0.16666666666666666</v>
      </c>
    </row>
    <row r="15" spans="1:47" ht="16.899999999999999" customHeight="1" x14ac:dyDescent="0.3">
      <c r="A15" s="53" t="s">
        <v>106</v>
      </c>
      <c r="B15" s="34"/>
      <c r="C15" s="34"/>
      <c r="E15" s="32"/>
      <c r="H15" s="37"/>
      <c r="I15" s="32"/>
      <c r="AG15" s="31"/>
      <c r="AI15" s="31"/>
      <c r="AJ15" s="31"/>
      <c r="AR15" s="87">
        <v>400</v>
      </c>
      <c r="AS15" s="51">
        <v>400</v>
      </c>
      <c r="AU15" s="289" t="str">
        <f t="shared" si="0"/>
        <v/>
      </c>
    </row>
    <row r="16" spans="1:47" ht="15.6" customHeight="1" x14ac:dyDescent="0.3">
      <c r="A16" s="53" t="s">
        <v>83</v>
      </c>
      <c r="B16" s="34"/>
      <c r="C16" s="34"/>
      <c r="E16" s="32"/>
      <c r="H16" s="37"/>
      <c r="I16" s="32"/>
      <c r="AG16" s="31"/>
      <c r="AI16" s="31"/>
      <c r="AJ16" s="31"/>
      <c r="AR16" s="87">
        <v>3600</v>
      </c>
      <c r="AS16" s="51">
        <v>6000</v>
      </c>
      <c r="AU16" s="318">
        <f t="shared" si="0"/>
        <v>0.66666666666666663</v>
      </c>
    </row>
    <row r="17" spans="1:47" ht="18.75" customHeight="1" x14ac:dyDescent="0.3">
      <c r="A17" s="73" t="s">
        <v>622</v>
      </c>
      <c r="B17" s="34"/>
      <c r="C17" s="34"/>
      <c r="E17" s="32"/>
      <c r="H17" s="37"/>
      <c r="I17" s="32"/>
      <c r="AG17" s="31"/>
      <c r="AI17" s="31"/>
      <c r="AJ17" s="31"/>
      <c r="AR17" s="87" t="s">
        <v>23</v>
      </c>
      <c r="AS17" s="51"/>
      <c r="AU17" s="289"/>
    </row>
    <row r="18" spans="1:47" ht="16.149999999999999" customHeight="1" x14ac:dyDescent="0.3">
      <c r="A18" s="73" t="s">
        <v>134</v>
      </c>
      <c r="B18" s="34"/>
      <c r="C18" s="34"/>
      <c r="E18" s="32"/>
      <c r="H18" s="37"/>
      <c r="I18" s="32"/>
      <c r="AG18" s="31"/>
      <c r="AI18" s="31"/>
      <c r="AJ18" s="31"/>
      <c r="AR18" s="87">
        <v>30000</v>
      </c>
      <c r="AS18" s="51">
        <v>36000</v>
      </c>
      <c r="AU18" s="318">
        <f t="shared" si="0"/>
        <v>0.2</v>
      </c>
    </row>
    <row r="19" spans="1:47" ht="18" customHeight="1" x14ac:dyDescent="0.3">
      <c r="A19" s="48" t="s">
        <v>928</v>
      </c>
      <c r="B19" s="34"/>
      <c r="C19" s="34"/>
      <c r="E19" s="32"/>
      <c r="H19" s="37"/>
      <c r="I19" s="32"/>
      <c r="AG19" s="31"/>
      <c r="AJ19" s="31"/>
      <c r="AR19" s="284">
        <v>15000</v>
      </c>
      <c r="AS19" s="285">
        <v>30000</v>
      </c>
      <c r="AU19" s="318">
        <f t="shared" si="0"/>
        <v>1</v>
      </c>
    </row>
    <row r="20" spans="1:47" ht="18.75" x14ac:dyDescent="0.3">
      <c r="A20" s="100" t="s">
        <v>721</v>
      </c>
      <c r="B20" s="230" t="e">
        <f>SUM(#REF!)</f>
        <v>#REF!</v>
      </c>
      <c r="C20" s="230" t="e">
        <f>SUM(#REF!)</f>
        <v>#REF!</v>
      </c>
      <c r="E20" s="32"/>
      <c r="H20" s="37"/>
      <c r="I20" s="32"/>
      <c r="N20" s="9"/>
      <c r="T20" s="9"/>
      <c r="U20" s="9"/>
      <c r="V20" s="18"/>
      <c r="W20" s="20"/>
      <c r="X20" s="9"/>
      <c r="AB20" s="9"/>
      <c r="AC20" s="9"/>
      <c r="AD20" s="9"/>
      <c r="AE20" s="9"/>
      <c r="AF20" s="9"/>
      <c r="AG20" s="31"/>
      <c r="AJ20" s="31"/>
      <c r="AR20" s="175">
        <f>SUM(AR10:AR19)</f>
        <v>123200</v>
      </c>
      <c r="AS20" s="175">
        <f>SUM(AS10:AS19)</f>
        <v>157600</v>
      </c>
      <c r="AU20" s="318">
        <f t="shared" si="0"/>
        <v>0.2792207792207792</v>
      </c>
    </row>
    <row r="21" spans="1:47" ht="19.5" x14ac:dyDescent="0.35">
      <c r="A21" s="100" t="s">
        <v>738</v>
      </c>
      <c r="B21" s="259" t="e">
        <f>B20+#REF!</f>
        <v>#REF!</v>
      </c>
      <c r="C21" s="259" t="e">
        <f>C20+#REF!</f>
        <v>#REF!</v>
      </c>
      <c r="D21" s="2"/>
      <c r="E21" s="2"/>
      <c r="F21" s="2"/>
      <c r="G21" s="2"/>
      <c r="H21" s="37"/>
      <c r="I21" s="32"/>
      <c r="J21" s="5"/>
      <c r="N21" s="5"/>
      <c r="T21" s="5"/>
      <c r="U21" s="5"/>
      <c r="V21" s="18"/>
      <c r="W21" s="19"/>
      <c r="X21" s="5"/>
      <c r="AB21" s="5"/>
      <c r="AC21" s="5"/>
      <c r="AD21" s="5"/>
      <c r="AE21" s="5"/>
      <c r="AF21" s="5"/>
      <c r="AG21" s="31"/>
      <c r="AJ21" s="31"/>
      <c r="AR21" s="175">
        <f>+AR9+AR20</f>
        <v>202871</v>
      </c>
      <c r="AS21" s="175">
        <f>+AS9+AS20</f>
        <v>238105</v>
      </c>
      <c r="AU21" s="318">
        <f t="shared" si="0"/>
        <v>0.17367686855193695</v>
      </c>
    </row>
    <row r="22" spans="1:47" ht="12.75" customHeight="1" x14ac:dyDescent="0.25">
      <c r="A22" s="23"/>
      <c r="E22" s="32"/>
      <c r="H22" s="37"/>
      <c r="I22" s="32"/>
      <c r="AG22" s="31"/>
      <c r="AJ22" s="31"/>
      <c r="AR22" s="261"/>
      <c r="AS22" s="261"/>
    </row>
    <row r="23" spans="1:47" ht="15" customHeight="1" x14ac:dyDescent="0.25">
      <c r="A23" s="11"/>
      <c r="E23" s="32"/>
      <c r="H23" s="37"/>
      <c r="I23" s="32"/>
      <c r="AG23" s="31"/>
      <c r="AJ23" s="31"/>
      <c r="AR23" s="261"/>
      <c r="AS23" s="261"/>
    </row>
    <row r="24" spans="1:47" ht="12.75" customHeight="1" x14ac:dyDescent="0.25">
      <c r="A24" s="40"/>
      <c r="B24" s="34"/>
      <c r="C24" s="34"/>
      <c r="E24" s="32"/>
      <c r="H24" s="37"/>
      <c r="I24" s="32"/>
      <c r="AG24" s="31"/>
      <c r="AJ24" s="31"/>
      <c r="AR24" s="261"/>
      <c r="AS24" s="261"/>
    </row>
    <row r="25" spans="1:47" ht="19.5" x14ac:dyDescent="0.35">
      <c r="A25" s="48"/>
      <c r="B25" s="1"/>
      <c r="C25" s="1"/>
      <c r="E25" s="32"/>
      <c r="H25" s="37"/>
      <c r="I25" s="32"/>
      <c r="N25" s="9"/>
      <c r="T25" s="9"/>
      <c r="U25" s="9"/>
      <c r="V25" s="18"/>
      <c r="W25" s="20"/>
      <c r="X25" s="9"/>
      <c r="AB25" s="9"/>
      <c r="AC25" s="9"/>
      <c r="AD25" s="9"/>
      <c r="AE25" s="9"/>
      <c r="AF25" s="9"/>
      <c r="AG25" s="31"/>
      <c r="AJ25" s="31"/>
      <c r="AP25" s="31"/>
      <c r="AQ25" s="31"/>
      <c r="AR25" s="261"/>
      <c r="AS25" s="261"/>
      <c r="AT25" s="31"/>
      <c r="AU25" s="31"/>
    </row>
    <row r="26" spans="1:47" ht="19.5" x14ac:dyDescent="0.35">
      <c r="A26" s="48"/>
      <c r="B26" s="21"/>
      <c r="C26" s="21"/>
      <c r="D26" s="21"/>
      <c r="E26" s="21"/>
      <c r="F26" s="21"/>
      <c r="G26" s="21"/>
      <c r="H26" s="37"/>
      <c r="I26" s="32"/>
      <c r="N26" s="5"/>
      <c r="T26" s="5"/>
      <c r="U26" s="5"/>
      <c r="V26" s="18"/>
      <c r="W26" s="19"/>
      <c r="X26" s="5"/>
      <c r="AB26" s="5"/>
      <c r="AC26" s="5"/>
      <c r="AD26" s="5"/>
      <c r="AE26" s="5"/>
      <c r="AF26" s="5"/>
      <c r="AG26" s="31"/>
      <c r="AJ26" s="31"/>
      <c r="AR26" s="261"/>
      <c r="AS26" s="261"/>
    </row>
    <row r="27" spans="1:47" ht="15" customHeight="1" x14ac:dyDescent="0.25">
      <c r="A27" s="11"/>
      <c r="E27" s="32"/>
      <c r="H27" s="37"/>
      <c r="I27" s="32"/>
      <c r="AG27" s="31"/>
      <c r="AJ27" s="31"/>
    </row>
    <row r="28" spans="1:47" ht="15" customHeight="1" x14ac:dyDescent="0.25">
      <c r="A28" s="11"/>
      <c r="E28" s="32"/>
      <c r="H28" s="37"/>
      <c r="I28" s="32"/>
      <c r="AG28" s="31"/>
      <c r="AJ28" s="31"/>
    </row>
    <row r="29" spans="1:47" ht="12.75" customHeight="1" x14ac:dyDescent="0.25">
      <c r="A29" s="33"/>
      <c r="B29" s="34"/>
      <c r="C29" s="34"/>
      <c r="E29" s="32"/>
      <c r="H29" s="37"/>
      <c r="I29" s="32"/>
      <c r="AC29" s="3"/>
      <c r="AG29" s="31"/>
      <c r="AJ29" s="31"/>
      <c r="AL29" s="3"/>
      <c r="AM29" s="3"/>
    </row>
    <row r="30" spans="1:47" x14ac:dyDescent="0.25">
      <c r="A30" s="33"/>
      <c r="B30" s="34"/>
      <c r="C30" s="34"/>
      <c r="E30" s="32"/>
      <c r="H30" s="37"/>
      <c r="I30" s="32"/>
      <c r="AG30" s="31"/>
      <c r="AJ30" s="31"/>
    </row>
    <row r="31" spans="1:47" x14ac:dyDescent="0.25">
      <c r="A31" s="23"/>
      <c r="B31" s="34"/>
      <c r="C31" s="34"/>
      <c r="E31" s="32"/>
      <c r="H31" s="37"/>
      <c r="I31" s="32"/>
      <c r="AG31" s="31"/>
      <c r="AJ31" s="31"/>
      <c r="AL31" s="3"/>
      <c r="AM31" s="3"/>
    </row>
    <row r="32" spans="1:47" x14ac:dyDescent="0.25">
      <c r="A32" s="23"/>
      <c r="B32" s="34"/>
      <c r="C32" s="34"/>
      <c r="E32" s="32"/>
      <c r="H32" s="37"/>
      <c r="I32" s="32"/>
      <c r="AG32" s="31"/>
      <c r="AJ32" s="31"/>
      <c r="AL32" s="3"/>
      <c r="AM32" s="3"/>
    </row>
    <row r="33" spans="1:36" x14ac:dyDescent="0.25">
      <c r="A33" s="23"/>
      <c r="B33" s="34"/>
      <c r="C33" s="34"/>
      <c r="E33" s="32"/>
      <c r="H33" s="37"/>
      <c r="I33" s="32"/>
      <c r="AG33" s="31"/>
      <c r="AJ33" s="31"/>
    </row>
    <row r="34" spans="1:36" x14ac:dyDescent="0.25">
      <c r="A34" s="23"/>
      <c r="B34" s="34"/>
      <c r="C34" s="34"/>
      <c r="E34" s="32"/>
      <c r="H34" s="37"/>
      <c r="I34" s="32"/>
      <c r="AG34" s="31"/>
      <c r="AJ34" s="31"/>
    </row>
    <row r="35" spans="1:36" x14ac:dyDescent="0.25">
      <c r="A35" s="33"/>
      <c r="B35" s="36"/>
      <c r="C35" s="36"/>
      <c r="E35" s="32"/>
      <c r="H35" s="37"/>
      <c r="I35" s="32"/>
      <c r="AG35" s="31"/>
      <c r="AJ35" s="31"/>
    </row>
    <row r="36" spans="1:36" x14ac:dyDescent="0.25">
      <c r="A36" s="33"/>
      <c r="B36" s="34"/>
      <c r="C36" s="34"/>
      <c r="E36" s="32"/>
      <c r="H36" s="37"/>
      <c r="I36" s="32"/>
      <c r="AG36" s="31"/>
      <c r="AJ36" s="31"/>
    </row>
    <row r="37" spans="1:36" x14ac:dyDescent="0.25">
      <c r="A37" s="33"/>
      <c r="B37" s="34"/>
      <c r="C37" s="34"/>
      <c r="E37" s="32"/>
      <c r="H37" s="37"/>
      <c r="I37" s="32"/>
      <c r="AG37" s="31"/>
      <c r="AJ37" s="31"/>
    </row>
    <row r="38" spans="1:36" x14ac:dyDescent="0.25">
      <c r="A38" s="33"/>
      <c r="B38" s="34"/>
      <c r="C38" s="34"/>
      <c r="E38" s="32"/>
      <c r="H38" s="37"/>
      <c r="I38" s="32"/>
      <c r="AG38" s="31"/>
      <c r="AJ38" s="31"/>
    </row>
    <row r="39" spans="1:36" x14ac:dyDescent="0.25">
      <c r="A39" s="33"/>
      <c r="B39" s="34"/>
      <c r="C39" s="34"/>
      <c r="E39" s="32"/>
      <c r="H39" s="37"/>
      <c r="I39" s="32"/>
      <c r="AG39" s="31"/>
      <c r="AJ39" s="31"/>
    </row>
    <row r="40" spans="1:36" x14ac:dyDescent="0.25">
      <c r="A40" s="33"/>
      <c r="B40" s="34"/>
      <c r="C40" s="34"/>
      <c r="E40" s="32"/>
      <c r="H40" s="37"/>
      <c r="I40" s="32"/>
      <c r="AG40" s="31"/>
      <c r="AJ40" s="31"/>
    </row>
    <row r="41" spans="1:36" x14ac:dyDescent="0.25">
      <c r="A41" s="33"/>
      <c r="B41" s="34"/>
      <c r="C41" s="34"/>
      <c r="E41" s="32"/>
      <c r="H41" s="37"/>
      <c r="I41" s="32"/>
      <c r="AG41" s="31"/>
      <c r="AJ41" s="31"/>
    </row>
    <row r="42" spans="1:36" x14ac:dyDescent="0.25">
      <c r="A42" s="33"/>
      <c r="B42" s="34"/>
      <c r="C42" s="34"/>
      <c r="E42" s="32"/>
      <c r="H42" s="37"/>
      <c r="I42" s="32"/>
      <c r="AG42" s="31"/>
      <c r="AJ42" s="31"/>
    </row>
    <row r="43" spans="1:36" x14ac:dyDescent="0.25">
      <c r="A43" s="33"/>
      <c r="B43" s="34"/>
      <c r="C43" s="34"/>
      <c r="E43" s="32"/>
      <c r="H43" s="37"/>
      <c r="I43" s="32"/>
      <c r="AG43" s="31"/>
      <c r="AJ43" s="31"/>
    </row>
    <row r="44" spans="1:36" x14ac:dyDescent="0.25">
      <c r="A44" s="33"/>
      <c r="B44" s="34"/>
      <c r="C44" s="34"/>
      <c r="E44" s="32"/>
      <c r="H44" s="37"/>
      <c r="I44" s="32"/>
      <c r="AG44" s="31"/>
      <c r="AJ44" s="31"/>
    </row>
    <row r="45" spans="1:36" x14ac:dyDescent="0.25">
      <c r="A45" s="33"/>
      <c r="B45" s="34"/>
      <c r="C45" s="34"/>
      <c r="E45" s="32"/>
      <c r="H45" s="37"/>
      <c r="I45" s="32"/>
      <c r="AG45" s="31"/>
      <c r="AJ45" s="31"/>
    </row>
    <row r="46" spans="1:36" x14ac:dyDescent="0.25">
      <c r="A46" s="33"/>
      <c r="B46" s="34"/>
      <c r="C46" s="34"/>
      <c r="E46" s="32"/>
      <c r="H46" s="37"/>
      <c r="I46" s="32"/>
      <c r="AG46" s="31"/>
      <c r="AJ46" s="31"/>
    </row>
    <row r="47" spans="1:36" x14ac:dyDescent="0.25">
      <c r="A47" s="33"/>
      <c r="B47" s="34"/>
      <c r="C47" s="34"/>
      <c r="E47" s="32"/>
      <c r="H47" s="37"/>
      <c r="I47" s="32"/>
      <c r="AG47" s="31"/>
      <c r="AJ47" s="31"/>
    </row>
    <row r="48" spans="1:36" x14ac:dyDescent="0.25">
      <c r="A48" s="33"/>
      <c r="B48" s="34"/>
      <c r="C48" s="34"/>
      <c r="E48" s="32"/>
      <c r="H48" s="37"/>
      <c r="I48" s="32"/>
      <c r="AG48" s="31"/>
      <c r="AJ48" s="31"/>
    </row>
    <row r="49" spans="1:42" x14ac:dyDescent="0.25">
      <c r="A49" s="33"/>
      <c r="B49" s="34"/>
      <c r="C49" s="34"/>
      <c r="E49" s="32"/>
      <c r="H49" s="37"/>
      <c r="I49" s="32"/>
      <c r="AG49" s="31"/>
      <c r="AJ49" s="31"/>
    </row>
    <row r="50" spans="1:42" x14ac:dyDescent="0.25">
      <c r="A50" s="33"/>
      <c r="B50" s="34"/>
      <c r="C50" s="34"/>
      <c r="E50" s="32"/>
      <c r="H50" s="37"/>
      <c r="I50" s="32"/>
      <c r="AG50" s="31"/>
      <c r="AJ50" s="31"/>
    </row>
    <row r="51" spans="1:42" x14ac:dyDescent="0.25">
      <c r="A51" s="33"/>
      <c r="B51" s="34"/>
      <c r="C51" s="34"/>
      <c r="E51" s="32"/>
      <c r="H51" s="37"/>
      <c r="I51" s="32"/>
      <c r="AG51" s="31"/>
      <c r="AJ51" s="31"/>
    </row>
    <row r="52" spans="1:42" ht="16.5" x14ac:dyDescent="0.35">
      <c r="A52" s="33"/>
      <c r="B52" s="1"/>
      <c r="C52" s="1"/>
      <c r="E52" s="32"/>
      <c r="H52" s="37"/>
      <c r="I52" s="32"/>
      <c r="N52" s="9"/>
      <c r="T52" s="9"/>
      <c r="U52" s="9"/>
      <c r="V52" s="18"/>
      <c r="W52" s="20"/>
      <c r="X52" s="9"/>
      <c r="AB52" s="9"/>
      <c r="AC52" s="9"/>
      <c r="AD52" s="9"/>
      <c r="AE52" s="9"/>
      <c r="AF52" s="9"/>
      <c r="AG52" s="31"/>
      <c r="AJ52" s="31"/>
    </row>
    <row r="53" spans="1:42" ht="16.5" x14ac:dyDescent="0.35">
      <c r="B53" s="2"/>
      <c r="C53" s="2"/>
      <c r="D53" s="2"/>
      <c r="E53" s="2"/>
      <c r="F53" s="2"/>
      <c r="G53" s="2"/>
      <c r="H53" s="37"/>
      <c r="I53" s="32"/>
      <c r="J53" s="5"/>
      <c r="N53" s="5"/>
      <c r="T53" s="5"/>
      <c r="U53" s="5"/>
      <c r="V53" s="18"/>
      <c r="W53" s="19"/>
      <c r="X53" s="5"/>
      <c r="AB53" s="5"/>
      <c r="AC53" s="5"/>
      <c r="AD53" s="5"/>
      <c r="AE53" s="5"/>
      <c r="AF53" s="5"/>
      <c r="AG53" s="31"/>
      <c r="AJ53" s="31"/>
    </row>
    <row r="54" spans="1:42" x14ac:dyDescent="0.25">
      <c r="A54" s="23"/>
      <c r="B54" s="32"/>
      <c r="C54" s="32"/>
      <c r="E54" s="32" t="e">
        <f>SUM(#REF!/12)*3</f>
        <v>#REF!</v>
      </c>
      <c r="H54" s="37"/>
      <c r="I54" s="32" t="e">
        <f>SUM(#REF!/3)</f>
        <v>#REF!</v>
      </c>
      <c r="AB54" s="5"/>
      <c r="AC54" s="5"/>
      <c r="AD54" s="5"/>
      <c r="AE54" s="5"/>
      <c r="AF54" s="5"/>
      <c r="AG54" s="31" t="e">
        <f>SUM(#REF!/1.2)</f>
        <v>#REF!</v>
      </c>
      <c r="AJ54" s="31">
        <f>SUM(AH54*1.2)</f>
        <v>0</v>
      </c>
      <c r="AK54" s="31" t="e">
        <f>SUM((#REF!/12)*11)</f>
        <v>#REF!</v>
      </c>
      <c r="AP54" s="8" t="e">
        <f>SUM((#REF!-#REF!)/#REF!)*100</f>
        <v>#REF!</v>
      </c>
    </row>
  </sheetData>
  <mergeCells count="1">
    <mergeCell ref="A4:B4"/>
  </mergeCells>
  <conditionalFormatting sqref="H5:H54">
    <cfRule type="containsText" dxfId="3" priority="6" operator="containsText" text="#DIV/0">
      <formula>NOT(ISERROR(SEARCH("#DIV/0",H5)))</formula>
    </cfRule>
    <cfRule type="containsBlanks" priority="7">
      <formula>LEN(TRIM(H5))=0</formula>
    </cfRule>
    <cfRule type="cellIs" dxfId="2" priority="8" operator="between">
      <formula>10</formula>
      <formula>0</formula>
    </cfRule>
    <cfRule type="cellIs" dxfId="1" priority="9" operator="lessThan">
      <formula>0</formula>
    </cfRule>
    <cfRule type="cellIs" dxfId="0" priority="10" operator="greaterThan">
      <formula>0</formula>
    </cfRule>
  </conditionalFormatting>
  <printOptions gridLines="1"/>
  <pageMargins left="0.7" right="0.7" top="0.75" bottom="0.75" header="0.3" footer="0.3"/>
  <pageSetup fitToHeight="0" orientation="portrait" horizontalDpi="300" verticalDpi="300" r:id="rId1"/>
  <headerFooter>
    <oddFooter>&amp;R&amp;"-,Bold Italic"City of Blytheville 2026 Budget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27"/>
  <sheetViews>
    <sheetView topLeftCell="A9" zoomScaleNormal="100" zoomScalePageLayoutView="85" workbookViewId="0">
      <selection activeCell="H25" activeCellId="2" sqref="H12 H15 H25"/>
    </sheetView>
  </sheetViews>
  <sheetFormatPr defaultColWidth="9.140625" defaultRowHeight="18.75" x14ac:dyDescent="0.3"/>
  <cols>
    <col min="1" max="1" width="14" style="46" customWidth="1"/>
    <col min="2" max="2" width="31.7109375" style="73" customWidth="1"/>
    <col min="3" max="3" width="11.28515625" style="94" hidden="1" customWidth="1"/>
    <col min="4" max="4" width="0" style="45" hidden="1" customWidth="1"/>
    <col min="5" max="6" width="19.7109375" style="73" customWidth="1"/>
    <col min="7" max="7" width="2.5703125" style="46" customWidth="1"/>
    <col min="8" max="8" width="10.42578125" style="46" bestFit="1" customWidth="1"/>
    <col min="9" max="16384" width="9.140625" style="46"/>
  </cols>
  <sheetData>
    <row r="1" spans="1:8" x14ac:dyDescent="0.3">
      <c r="A1" s="297" t="s">
        <v>421</v>
      </c>
      <c r="B1" s="297"/>
      <c r="C1" s="297"/>
    </row>
    <row r="2" spans="1:8" x14ac:dyDescent="0.3">
      <c r="A2" s="297" t="s">
        <v>422</v>
      </c>
      <c r="B2" s="297"/>
      <c r="C2" s="297"/>
    </row>
    <row r="3" spans="1:8" x14ac:dyDescent="0.3">
      <c r="A3" s="300"/>
      <c r="B3" s="300"/>
      <c r="C3" s="300"/>
    </row>
    <row r="4" spans="1:8" ht="28.5" customHeight="1" x14ac:dyDescent="0.45">
      <c r="A4" s="297" t="s">
        <v>49</v>
      </c>
      <c r="B4" s="297"/>
      <c r="C4" s="151" t="s">
        <v>160</v>
      </c>
      <c r="D4" s="152" t="s">
        <v>74</v>
      </c>
      <c r="E4" s="80">
        <v>2025</v>
      </c>
      <c r="F4" s="80">
        <v>2026</v>
      </c>
      <c r="H4" s="292" t="s">
        <v>59</v>
      </c>
    </row>
    <row r="5" spans="1:8" x14ac:dyDescent="0.3">
      <c r="A5" s="48" t="s">
        <v>423</v>
      </c>
      <c r="B5" s="73" t="s">
        <v>424</v>
      </c>
      <c r="C5" s="49">
        <v>3124</v>
      </c>
      <c r="D5" s="45" t="e">
        <f>SUM((#REF!-#REF!)/#REF!)*100</f>
        <v>#REF!</v>
      </c>
      <c r="E5" s="81">
        <v>5358</v>
      </c>
      <c r="F5" s="81">
        <v>5403</v>
      </c>
      <c r="H5" s="289">
        <f>IF(F5-E5=0,"",(F5-E5)/E5)</f>
        <v>8.3986562150055993E-3</v>
      </c>
    </row>
    <row r="6" spans="1:8" x14ac:dyDescent="0.3">
      <c r="A6" s="48" t="s">
        <v>425</v>
      </c>
      <c r="B6" s="73" t="s">
        <v>80</v>
      </c>
      <c r="C6" s="49">
        <v>7320</v>
      </c>
      <c r="D6" s="45" t="e">
        <f>SUM((#REF!-#REF!)/#REF!)*100</f>
        <v>#REF!</v>
      </c>
      <c r="E6" s="81">
        <v>12176</v>
      </c>
      <c r="F6" s="81">
        <v>12456</v>
      </c>
      <c r="H6" s="289">
        <f t="shared" ref="H6:H27" si="0">IF(F6-E6=0,"",(F6-E6)/E6)</f>
        <v>2.2996057818659658E-2</v>
      </c>
    </row>
    <row r="7" spans="1:8" x14ac:dyDescent="0.3">
      <c r="A7" s="48" t="s">
        <v>426</v>
      </c>
      <c r="B7" s="53" t="s">
        <v>1038</v>
      </c>
      <c r="C7" s="49">
        <v>0</v>
      </c>
      <c r="D7" s="45">
        <v>0</v>
      </c>
      <c r="E7" s="81">
        <v>0</v>
      </c>
      <c r="F7" s="81">
        <v>0</v>
      </c>
      <c r="H7" s="289" t="str">
        <f t="shared" si="0"/>
        <v/>
      </c>
    </row>
    <row r="8" spans="1:8" x14ac:dyDescent="0.3">
      <c r="A8" s="48" t="s">
        <v>427</v>
      </c>
      <c r="B8" s="73" t="s">
        <v>86</v>
      </c>
      <c r="C8" s="49">
        <v>3984</v>
      </c>
      <c r="D8" s="45" t="e">
        <f>SUM((#REF!-#REF!)/#REF!)*100</f>
        <v>#REF!</v>
      </c>
      <c r="E8" s="81">
        <v>6832</v>
      </c>
      <c r="F8" s="81">
        <v>6888</v>
      </c>
      <c r="H8" s="289">
        <f t="shared" si="0"/>
        <v>8.1967213114754103E-3</v>
      </c>
    </row>
    <row r="9" spans="1:8" ht="21" x14ac:dyDescent="0.45">
      <c r="A9" s="48" t="s">
        <v>428</v>
      </c>
      <c r="B9" s="73" t="s">
        <v>89</v>
      </c>
      <c r="C9" s="140">
        <v>52074</v>
      </c>
      <c r="D9" s="45" t="e">
        <f>SUM((#REF!-#REF!)/#REF!)*100</f>
        <v>#REF!</v>
      </c>
      <c r="E9" s="81">
        <v>89298</v>
      </c>
      <c r="F9" s="81">
        <v>90045</v>
      </c>
      <c r="H9" s="289">
        <f t="shared" si="0"/>
        <v>8.365248941745616E-3</v>
      </c>
    </row>
    <row r="10" spans="1:8" ht="21" x14ac:dyDescent="0.45">
      <c r="B10" s="100" t="s">
        <v>29</v>
      </c>
      <c r="C10" s="126">
        <f>SUM(C5:C9)</f>
        <v>66502</v>
      </c>
      <c r="D10" s="45" t="e">
        <f>SUM((#REF!-#REF!)/#REF!)*100</f>
        <v>#REF!</v>
      </c>
      <c r="E10" s="114">
        <f>SUM(E5:E9)</f>
        <v>113664</v>
      </c>
      <c r="F10" s="114">
        <f>SUM(F5:F9)</f>
        <v>114792</v>
      </c>
      <c r="H10" s="289">
        <f t="shared" si="0"/>
        <v>9.9239864864864857E-3</v>
      </c>
    </row>
    <row r="11" spans="1:8" ht="21" x14ac:dyDescent="0.45">
      <c r="A11" s="117" t="s">
        <v>90</v>
      </c>
      <c r="C11" s="126"/>
      <c r="E11" s="81"/>
      <c r="F11" s="81"/>
      <c r="H11" s="289" t="str">
        <f t="shared" si="0"/>
        <v/>
      </c>
    </row>
    <row r="12" spans="1:8" ht="21" x14ac:dyDescent="0.45">
      <c r="A12" s="117"/>
      <c r="B12" s="73" t="s">
        <v>92</v>
      </c>
      <c r="C12" s="126"/>
      <c r="D12" s="45" t="e">
        <f>SUM((#REF!-#REF!)/#REF!)*100</f>
        <v>#REF!</v>
      </c>
      <c r="E12" s="81">
        <v>4500</v>
      </c>
      <c r="F12" s="81">
        <v>4000</v>
      </c>
      <c r="H12" s="318">
        <f t="shared" si="0"/>
        <v>-0.1111111111111111</v>
      </c>
    </row>
    <row r="13" spans="1:8" ht="21" x14ac:dyDescent="0.45">
      <c r="A13" s="117"/>
      <c r="C13" s="126"/>
      <c r="E13" s="81"/>
      <c r="F13" s="81"/>
      <c r="H13" s="289" t="str">
        <f t="shared" si="0"/>
        <v/>
      </c>
    </row>
    <row r="14" spans="1:8" ht="20.25" customHeight="1" x14ac:dyDescent="0.3">
      <c r="A14" s="118" t="s">
        <v>95</v>
      </c>
      <c r="B14" s="83"/>
      <c r="C14" s="46"/>
      <c r="E14" s="81"/>
      <c r="F14" s="81"/>
      <c r="H14" s="289" t="str">
        <f t="shared" si="0"/>
        <v/>
      </c>
    </row>
    <row r="15" spans="1:8" ht="20.25" customHeight="1" x14ac:dyDescent="0.3">
      <c r="A15" s="118"/>
      <c r="B15" s="73" t="s">
        <v>1018</v>
      </c>
      <c r="C15" s="46"/>
      <c r="E15" s="81">
        <v>450</v>
      </c>
      <c r="F15" s="81">
        <v>2000</v>
      </c>
      <c r="H15" s="318">
        <f t="shared" si="0"/>
        <v>3.4444444444444446</v>
      </c>
    </row>
    <row r="16" spans="1:8" ht="20.25" customHeight="1" x14ac:dyDescent="0.3">
      <c r="A16" s="118"/>
      <c r="B16" s="83" t="s">
        <v>1019</v>
      </c>
      <c r="C16" s="46"/>
      <c r="E16" s="81">
        <v>1500</v>
      </c>
      <c r="F16" s="81">
        <v>1500</v>
      </c>
      <c r="H16" s="289" t="str">
        <f t="shared" si="0"/>
        <v/>
      </c>
    </row>
    <row r="17" spans="1:8" ht="19.149999999999999" customHeight="1" x14ac:dyDescent="0.3">
      <c r="A17" s="118"/>
      <c r="B17" s="73" t="s">
        <v>429</v>
      </c>
      <c r="C17" s="46"/>
      <c r="D17" s="45" t="e">
        <f>SUM((#REF!-#REF!)/#REF!)*100</f>
        <v>#REF!</v>
      </c>
      <c r="E17" s="81">
        <v>2500</v>
      </c>
      <c r="F17" s="81">
        <v>2500</v>
      </c>
      <c r="H17" s="289" t="str">
        <f t="shared" si="0"/>
        <v/>
      </c>
    </row>
    <row r="18" spans="1:8" x14ac:dyDescent="0.3">
      <c r="A18" s="118"/>
      <c r="B18" s="73" t="s">
        <v>430</v>
      </c>
      <c r="C18" s="46"/>
      <c r="D18" s="45" t="e">
        <f>SUM((#REF!-#REF!)/#REF!)*100</f>
        <v>#REF!</v>
      </c>
      <c r="E18" s="81">
        <v>3000</v>
      </c>
      <c r="F18" s="81">
        <v>3000</v>
      </c>
      <c r="H18" s="289" t="str">
        <f t="shared" si="0"/>
        <v/>
      </c>
    </row>
    <row r="19" spans="1:8" x14ac:dyDescent="0.3">
      <c r="A19" s="118"/>
      <c r="B19" s="73" t="s">
        <v>431</v>
      </c>
      <c r="C19" s="46"/>
      <c r="D19" s="45" t="e">
        <f>SUM((#REF!-#REF!)/#REF!)*100</f>
        <v>#REF!</v>
      </c>
      <c r="E19" s="81">
        <v>1500</v>
      </c>
      <c r="F19" s="81">
        <v>1500</v>
      </c>
      <c r="H19" s="289" t="str">
        <f t="shared" si="0"/>
        <v/>
      </c>
    </row>
    <row r="20" spans="1:8" x14ac:dyDescent="0.3">
      <c r="A20" s="118"/>
      <c r="B20" s="73" t="s">
        <v>128</v>
      </c>
      <c r="C20" s="46"/>
      <c r="D20" s="45" t="e">
        <f>SUM((#REF!-#REF!)/#REF!)*100</f>
        <v>#REF!</v>
      </c>
      <c r="E20" s="81">
        <v>1500</v>
      </c>
      <c r="F20" s="81">
        <v>1500</v>
      </c>
      <c r="H20" s="289" t="str">
        <f t="shared" si="0"/>
        <v/>
      </c>
    </row>
    <row r="21" spans="1:8" x14ac:dyDescent="0.3">
      <c r="A21" s="48" t="s">
        <v>432</v>
      </c>
      <c r="B21" s="73" t="s">
        <v>144</v>
      </c>
      <c r="C21" s="49">
        <v>0</v>
      </c>
      <c r="D21" s="45">
        <v>0</v>
      </c>
      <c r="E21" s="81">
        <v>0</v>
      </c>
      <c r="F21" s="81">
        <v>0</v>
      </c>
      <c r="H21" s="289" t="str">
        <f t="shared" si="0"/>
        <v/>
      </c>
    </row>
    <row r="22" spans="1:8" x14ac:dyDescent="0.3">
      <c r="A22" s="48" t="s">
        <v>433</v>
      </c>
      <c r="B22" s="73" t="s">
        <v>148</v>
      </c>
      <c r="C22" s="49">
        <v>1100</v>
      </c>
      <c r="D22" s="45" t="e">
        <f>SUM((#REF!-#REF!)/#REF!)*100</f>
        <v>#REF!</v>
      </c>
      <c r="E22" s="81">
        <v>2600</v>
      </c>
      <c r="F22" s="81">
        <v>2600</v>
      </c>
      <c r="H22" s="289" t="str">
        <f t="shared" si="0"/>
        <v/>
      </c>
    </row>
    <row r="23" spans="1:8" x14ac:dyDescent="0.3">
      <c r="A23" s="48" t="s">
        <v>434</v>
      </c>
      <c r="B23" s="73" t="s">
        <v>284</v>
      </c>
      <c r="C23" s="49">
        <v>2000</v>
      </c>
      <c r="D23" s="45">
        <v>100</v>
      </c>
      <c r="E23" s="81">
        <v>300</v>
      </c>
      <c r="F23" s="81">
        <v>300</v>
      </c>
      <c r="H23" s="289" t="str">
        <f t="shared" si="0"/>
        <v/>
      </c>
    </row>
    <row r="24" spans="1:8" ht="21" x14ac:dyDescent="0.45">
      <c r="A24" s="48" t="s">
        <v>435</v>
      </c>
      <c r="B24" s="73" t="s">
        <v>178</v>
      </c>
      <c r="C24" s="127">
        <v>350</v>
      </c>
      <c r="D24" s="45">
        <v>100</v>
      </c>
      <c r="E24" s="81">
        <v>950</v>
      </c>
      <c r="F24" s="81">
        <v>950</v>
      </c>
      <c r="H24" s="289" t="str">
        <f t="shared" si="0"/>
        <v/>
      </c>
    </row>
    <row r="25" spans="1:8" ht="21" x14ac:dyDescent="0.45">
      <c r="A25" s="118"/>
      <c r="B25" s="100" t="s">
        <v>29</v>
      </c>
      <c r="C25" s="121">
        <f>SUM(C21:C24)</f>
        <v>3450</v>
      </c>
      <c r="D25" s="45" t="e">
        <f>SUM((#REF!-#REF!)/#REF!)*100</f>
        <v>#REF!</v>
      </c>
      <c r="E25" s="114">
        <f>SUM(E15:E24)</f>
        <v>14300</v>
      </c>
      <c r="F25" s="114">
        <f>SUM(F15:F24)</f>
        <v>15850</v>
      </c>
      <c r="H25" s="318">
        <f t="shared" si="0"/>
        <v>0.10839160839160839</v>
      </c>
    </row>
    <row r="26" spans="1:8" x14ac:dyDescent="0.3">
      <c r="A26" s="118"/>
      <c r="B26" s="83"/>
      <c r="C26" s="74"/>
      <c r="E26" s="81"/>
      <c r="F26" s="81"/>
      <c r="H26" s="289" t="str">
        <f t="shared" si="0"/>
        <v/>
      </c>
    </row>
    <row r="27" spans="1:8" ht="21" x14ac:dyDescent="0.45">
      <c r="A27" s="298" t="s">
        <v>157</v>
      </c>
      <c r="B27" s="298"/>
      <c r="C27" s="126">
        <f>C10+C25</f>
        <v>69952</v>
      </c>
      <c r="D27" s="45" t="e">
        <f>SUM((#REF!-#REF!)/#REF!)*100</f>
        <v>#REF!</v>
      </c>
      <c r="E27" s="258">
        <f>SUM(E25+E12+E10)</f>
        <v>132464</v>
      </c>
      <c r="F27" s="258">
        <f>SUM(F25+F12+F10)</f>
        <v>134642</v>
      </c>
      <c r="H27" s="289">
        <f t="shared" si="0"/>
        <v>1.644220316463341E-2</v>
      </c>
    </row>
  </sheetData>
  <mergeCells count="5">
    <mergeCell ref="A1:C1"/>
    <mergeCell ref="A2:C2"/>
    <mergeCell ref="A3:C3"/>
    <mergeCell ref="A4:B4"/>
    <mergeCell ref="A27:B27"/>
  </mergeCells>
  <printOptions horizontalCentered="1" gridLines="1"/>
  <pageMargins left="0.7" right="0.7" top="0.75" bottom="0.75" header="0.3" footer="0.3"/>
  <pageSetup paperSize="5" scale="92" fitToHeight="0" orientation="portrait" r:id="rId1"/>
  <headerFooter>
    <oddFooter>&amp;R&amp;"-,Bold Italic"City of Blytheville 2026 Budget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55"/>
  <sheetViews>
    <sheetView topLeftCell="A34" zoomScaleNormal="100" workbookViewId="0">
      <selection activeCell="F51" activeCellId="8" sqref="F20 F22 F28 F40 F41 F43 F44 F49 F51"/>
    </sheetView>
  </sheetViews>
  <sheetFormatPr defaultColWidth="21.140625" defaultRowHeight="18.75" x14ac:dyDescent="0.3"/>
  <cols>
    <col min="1" max="1" width="13.7109375" style="46" customWidth="1"/>
    <col min="2" max="2" width="33.28515625" style="73" customWidth="1"/>
    <col min="3" max="4" width="21.140625" style="73"/>
    <col min="5" max="5" width="2.85546875" style="46" customWidth="1"/>
    <col min="6" max="6" width="10.42578125" style="46" bestFit="1" customWidth="1"/>
    <col min="7" max="16384" width="21.140625" style="46"/>
  </cols>
  <sheetData>
    <row r="1" spans="1:6" x14ac:dyDescent="0.3">
      <c r="A1" s="297" t="s">
        <v>436</v>
      </c>
      <c r="B1" s="297"/>
    </row>
    <row r="2" spans="1:6" x14ac:dyDescent="0.3">
      <c r="A2" s="297" t="s">
        <v>437</v>
      </c>
      <c r="B2" s="297"/>
    </row>
    <row r="3" spans="1:6" x14ac:dyDescent="0.3">
      <c r="A3" s="297" t="s">
        <v>49</v>
      </c>
      <c r="B3" s="297"/>
      <c r="C3" s="155">
        <v>2025</v>
      </c>
      <c r="D3" s="155">
        <v>2026</v>
      </c>
      <c r="F3" s="292" t="s">
        <v>59</v>
      </c>
    </row>
    <row r="4" spans="1:6" x14ac:dyDescent="0.3">
      <c r="A4" s="48" t="s">
        <v>438</v>
      </c>
      <c r="B4" s="73" t="s">
        <v>76</v>
      </c>
      <c r="C4" s="72">
        <v>42000</v>
      </c>
      <c r="D4" s="72">
        <v>40000</v>
      </c>
      <c r="F4" s="289">
        <f>IF(D4-C4=0,"",(D4-C4)/C4)</f>
        <v>-4.7619047619047616E-2</v>
      </c>
    </row>
    <row r="5" spans="1:6" x14ac:dyDescent="0.3">
      <c r="A5" s="48"/>
      <c r="B5" s="53" t="s">
        <v>1038</v>
      </c>
      <c r="C5" s="72">
        <v>1200</v>
      </c>
      <c r="D5" s="72">
        <v>1200</v>
      </c>
      <c r="F5" s="289" t="str">
        <f t="shared" ref="F5:F51" si="0">IF(D5-C5=0,"",(D5-C5)/C5)</f>
        <v/>
      </c>
    </row>
    <row r="6" spans="1:6" x14ac:dyDescent="0.3">
      <c r="A6" s="48" t="s">
        <v>450</v>
      </c>
      <c r="B6" s="73" t="s">
        <v>80</v>
      </c>
      <c r="C6" s="72">
        <v>139012</v>
      </c>
      <c r="D6" s="72">
        <v>137016</v>
      </c>
      <c r="F6" s="289">
        <f t="shared" si="0"/>
        <v>-1.435847264984318E-2</v>
      </c>
    </row>
    <row r="7" spans="1:6" x14ac:dyDescent="0.3">
      <c r="A7" s="48" t="s">
        <v>439</v>
      </c>
      <c r="B7" s="73" t="s">
        <v>86</v>
      </c>
      <c r="C7" s="72">
        <v>66188</v>
      </c>
      <c r="D7" s="72">
        <v>68934</v>
      </c>
      <c r="F7" s="289">
        <f t="shared" si="0"/>
        <v>4.1487882999939565E-2</v>
      </c>
    </row>
    <row r="8" spans="1:6" x14ac:dyDescent="0.3">
      <c r="A8" s="48" t="s">
        <v>440</v>
      </c>
      <c r="B8" s="73" t="s">
        <v>89</v>
      </c>
      <c r="C8" s="72">
        <v>865200</v>
      </c>
      <c r="D8" s="72">
        <v>901102.05</v>
      </c>
      <c r="F8" s="289">
        <f t="shared" si="0"/>
        <v>4.1495665742025019E-2</v>
      </c>
    </row>
    <row r="9" spans="1:6" x14ac:dyDescent="0.3">
      <c r="B9" s="100" t="s">
        <v>29</v>
      </c>
      <c r="C9" s="114">
        <f>SUM(C4:C8)</f>
        <v>1113600</v>
      </c>
      <c r="D9" s="114">
        <f>SUM(D4:D8)</f>
        <v>1148252.05</v>
      </c>
      <c r="F9" s="289">
        <f t="shared" si="0"/>
        <v>3.1117142600574754E-2</v>
      </c>
    </row>
    <row r="10" spans="1:6" ht="19.149999999999999" customHeight="1" x14ac:dyDescent="0.3">
      <c r="A10" s="118" t="s">
        <v>90</v>
      </c>
      <c r="B10" s="83"/>
      <c r="C10" s="72"/>
      <c r="D10" s="72"/>
      <c r="F10" s="289" t="str">
        <f t="shared" si="0"/>
        <v/>
      </c>
    </row>
    <row r="11" spans="1:6" x14ac:dyDescent="0.3">
      <c r="A11" s="48" t="s">
        <v>441</v>
      </c>
      <c r="B11" s="73" t="s">
        <v>92</v>
      </c>
      <c r="C11" s="72">
        <v>9000</v>
      </c>
      <c r="D11" s="72">
        <v>9000</v>
      </c>
      <c r="F11" s="289" t="str">
        <f t="shared" si="0"/>
        <v/>
      </c>
    </row>
    <row r="12" spans="1:6" x14ac:dyDescent="0.3">
      <c r="A12" s="48" t="s">
        <v>442</v>
      </c>
      <c r="B12" s="73" t="s">
        <v>94</v>
      </c>
      <c r="C12" s="72">
        <v>0</v>
      </c>
      <c r="D12" s="72">
        <v>0</v>
      </c>
      <c r="F12" s="289" t="str">
        <f t="shared" si="0"/>
        <v/>
      </c>
    </row>
    <row r="13" spans="1:6" ht="19.149999999999999" customHeight="1" x14ac:dyDescent="0.3">
      <c r="A13" s="118"/>
      <c r="B13" s="100" t="s">
        <v>29</v>
      </c>
      <c r="C13" s="114">
        <f>SUM(C11:C12)</f>
        <v>9000</v>
      </c>
      <c r="D13" s="114">
        <f>SUM(D11:D12)</f>
        <v>9000</v>
      </c>
      <c r="F13" s="289" t="str">
        <f t="shared" si="0"/>
        <v/>
      </c>
    </row>
    <row r="14" spans="1:6" ht="19.149999999999999" customHeight="1" x14ac:dyDescent="0.3">
      <c r="A14" s="297" t="s">
        <v>95</v>
      </c>
      <c r="B14" s="297"/>
      <c r="C14" s="72"/>
      <c r="D14" s="72"/>
      <c r="F14" s="289" t="str">
        <f t="shared" si="0"/>
        <v/>
      </c>
    </row>
    <row r="15" spans="1:6" x14ac:dyDescent="0.3">
      <c r="A15" s="48" t="s">
        <v>443</v>
      </c>
      <c r="B15" s="73" t="s">
        <v>301</v>
      </c>
      <c r="C15" s="72">
        <v>3500</v>
      </c>
      <c r="D15" s="72">
        <v>3500</v>
      </c>
      <c r="F15" s="289" t="str">
        <f t="shared" si="0"/>
        <v/>
      </c>
    </row>
    <row r="16" spans="1:6" x14ac:dyDescent="0.3">
      <c r="A16" s="48"/>
      <c r="B16" s="73" t="s">
        <v>117</v>
      </c>
      <c r="C16" s="72">
        <v>21500</v>
      </c>
      <c r="D16" s="72">
        <v>21500</v>
      </c>
      <c r="F16" s="289" t="str">
        <f t="shared" si="0"/>
        <v/>
      </c>
    </row>
    <row r="17" spans="1:6" x14ac:dyDescent="0.3">
      <c r="A17" s="48"/>
      <c r="B17" s="73" t="s">
        <v>407</v>
      </c>
      <c r="C17" s="72">
        <v>500</v>
      </c>
      <c r="D17" s="72">
        <v>500</v>
      </c>
      <c r="F17" s="289" t="str">
        <f t="shared" si="0"/>
        <v/>
      </c>
    </row>
    <row r="18" spans="1:6" x14ac:dyDescent="0.3">
      <c r="A18" s="48" t="s">
        <v>444</v>
      </c>
      <c r="B18" s="73" t="s">
        <v>103</v>
      </c>
      <c r="C18" s="72">
        <v>1500</v>
      </c>
      <c r="D18" s="72">
        <v>1500</v>
      </c>
      <c r="F18" s="289" t="str">
        <f t="shared" si="0"/>
        <v/>
      </c>
    </row>
    <row r="19" spans="1:6" x14ac:dyDescent="0.3">
      <c r="A19" s="48" t="s">
        <v>445</v>
      </c>
      <c r="B19" s="73" t="s">
        <v>260</v>
      </c>
      <c r="C19" s="72">
        <v>1700</v>
      </c>
      <c r="D19" s="72">
        <v>1700</v>
      </c>
      <c r="F19" s="289" t="str">
        <f t="shared" si="0"/>
        <v/>
      </c>
    </row>
    <row r="20" spans="1:6" x14ac:dyDescent="0.3">
      <c r="A20" s="48" t="s">
        <v>446</v>
      </c>
      <c r="B20" s="73" t="s">
        <v>110</v>
      </c>
      <c r="C20" s="72">
        <v>25000</v>
      </c>
      <c r="D20" s="72">
        <v>55000</v>
      </c>
      <c r="F20" s="318">
        <f t="shared" si="0"/>
        <v>1.2</v>
      </c>
    </row>
    <row r="21" spans="1:6" x14ac:dyDescent="0.3">
      <c r="A21" s="48" t="s">
        <v>447</v>
      </c>
      <c r="B21" s="73" t="s">
        <v>108</v>
      </c>
      <c r="C21" s="72">
        <v>1000</v>
      </c>
      <c r="D21" s="72">
        <v>1000</v>
      </c>
      <c r="F21" s="289" t="str">
        <f t="shared" si="0"/>
        <v/>
      </c>
    </row>
    <row r="22" spans="1:6" x14ac:dyDescent="0.3">
      <c r="A22" s="48" t="s">
        <v>448</v>
      </c>
      <c r="B22" s="73" t="s">
        <v>112</v>
      </c>
      <c r="C22" s="72">
        <v>90000</v>
      </c>
      <c r="D22" s="72">
        <v>105000</v>
      </c>
      <c r="F22" s="318">
        <f t="shared" si="0"/>
        <v>0.16666666666666666</v>
      </c>
    </row>
    <row r="23" spans="1:6" x14ac:dyDescent="0.3">
      <c r="A23" s="48" t="s">
        <v>449</v>
      </c>
      <c r="B23" s="73" t="s">
        <v>113</v>
      </c>
      <c r="C23" s="72">
        <v>1500</v>
      </c>
      <c r="D23" s="72">
        <v>1500</v>
      </c>
      <c r="F23" s="289" t="str">
        <f t="shared" si="0"/>
        <v/>
      </c>
    </row>
    <row r="24" spans="1:6" x14ac:dyDescent="0.3">
      <c r="A24" s="48" t="s">
        <v>451</v>
      </c>
      <c r="B24" s="73" t="s">
        <v>115</v>
      </c>
      <c r="C24" s="72">
        <v>250</v>
      </c>
      <c r="D24" s="72">
        <v>250</v>
      </c>
      <c r="F24" s="289" t="str">
        <f t="shared" si="0"/>
        <v/>
      </c>
    </row>
    <row r="25" spans="1:6" x14ac:dyDescent="0.3">
      <c r="A25" s="48"/>
      <c r="B25" s="73" t="s">
        <v>741</v>
      </c>
      <c r="C25" s="72">
        <v>25000</v>
      </c>
      <c r="D25" s="72">
        <v>25000</v>
      </c>
      <c r="F25" s="289" t="str">
        <f t="shared" si="0"/>
        <v/>
      </c>
    </row>
    <row r="26" spans="1:6" x14ac:dyDescent="0.3">
      <c r="A26" s="48" t="s">
        <v>452</v>
      </c>
      <c r="B26" s="73" t="s">
        <v>656</v>
      </c>
      <c r="C26" s="72">
        <v>77000</v>
      </c>
      <c r="D26" s="72">
        <v>84000</v>
      </c>
      <c r="F26" s="289">
        <f t="shared" si="0"/>
        <v>9.0909090909090912E-2</v>
      </c>
    </row>
    <row r="27" spans="1:6" x14ac:dyDescent="0.3">
      <c r="A27" s="48" t="s">
        <v>453</v>
      </c>
      <c r="B27" s="73" t="s">
        <v>454</v>
      </c>
      <c r="C27" s="72">
        <v>2500</v>
      </c>
      <c r="D27" s="72">
        <v>2500</v>
      </c>
      <c r="F27" s="289" t="str">
        <f t="shared" si="0"/>
        <v/>
      </c>
    </row>
    <row r="28" spans="1:6" x14ac:dyDescent="0.3">
      <c r="A28" s="48" t="s">
        <v>455</v>
      </c>
      <c r="B28" s="73" t="s">
        <v>121</v>
      </c>
      <c r="C28" s="72">
        <v>25000</v>
      </c>
      <c r="D28" s="72">
        <v>18000</v>
      </c>
      <c r="F28" s="318">
        <f t="shared" si="0"/>
        <v>-0.28000000000000003</v>
      </c>
    </row>
    <row r="29" spans="1:6" x14ac:dyDescent="0.3">
      <c r="A29" s="48" t="s">
        <v>456</v>
      </c>
      <c r="B29" s="73" t="s">
        <v>123</v>
      </c>
      <c r="C29" s="72">
        <v>80000</v>
      </c>
      <c r="D29" s="72">
        <v>80000</v>
      </c>
      <c r="F29" s="289" t="str">
        <f t="shared" si="0"/>
        <v/>
      </c>
    </row>
    <row r="30" spans="1:6" x14ac:dyDescent="0.3">
      <c r="A30" s="48" t="s">
        <v>457</v>
      </c>
      <c r="B30" s="73" t="s">
        <v>41</v>
      </c>
      <c r="C30" s="72">
        <v>220</v>
      </c>
      <c r="D30" s="72">
        <v>220</v>
      </c>
      <c r="F30" s="289" t="str">
        <f t="shared" si="0"/>
        <v/>
      </c>
    </row>
    <row r="31" spans="1:6" x14ac:dyDescent="0.3">
      <c r="A31" s="48"/>
      <c r="B31" s="73" t="s">
        <v>128</v>
      </c>
      <c r="C31" s="72">
        <v>3000</v>
      </c>
      <c r="D31" s="72">
        <v>3000</v>
      </c>
      <c r="F31" s="289" t="str">
        <f t="shared" si="0"/>
        <v/>
      </c>
    </row>
    <row r="32" spans="1:6" x14ac:dyDescent="0.3">
      <c r="A32" s="48" t="s">
        <v>458</v>
      </c>
      <c r="B32" s="73" t="s">
        <v>132</v>
      </c>
      <c r="C32" s="72">
        <v>500</v>
      </c>
      <c r="D32" s="72">
        <v>500</v>
      </c>
      <c r="F32" s="289" t="str">
        <f t="shared" si="0"/>
        <v/>
      </c>
    </row>
    <row r="33" spans="1:6" x14ac:dyDescent="0.3">
      <c r="A33" s="48" t="s">
        <v>459</v>
      </c>
      <c r="B33" s="73" t="s">
        <v>134</v>
      </c>
      <c r="C33" s="72">
        <v>1000</v>
      </c>
      <c r="D33" s="72">
        <v>1000</v>
      </c>
      <c r="F33" s="289" t="str">
        <f t="shared" si="0"/>
        <v/>
      </c>
    </row>
    <row r="34" spans="1:6" x14ac:dyDescent="0.3">
      <c r="A34" s="48" t="s">
        <v>460</v>
      </c>
      <c r="B34" s="73" t="s">
        <v>280</v>
      </c>
      <c r="C34" s="72">
        <v>17000</v>
      </c>
      <c r="D34" s="72">
        <v>17000</v>
      </c>
      <c r="F34" s="289" t="str">
        <f t="shared" si="0"/>
        <v/>
      </c>
    </row>
    <row r="35" spans="1:6" x14ac:dyDescent="0.3">
      <c r="A35" s="48"/>
      <c r="B35" s="73" t="s">
        <v>339</v>
      </c>
      <c r="C35" s="72">
        <v>500</v>
      </c>
      <c r="D35" s="72">
        <v>500</v>
      </c>
      <c r="F35" s="289" t="str">
        <f t="shared" si="0"/>
        <v/>
      </c>
    </row>
    <row r="36" spans="1:6" x14ac:dyDescent="0.3">
      <c r="A36" s="48" t="s">
        <v>461</v>
      </c>
      <c r="B36" s="73" t="s">
        <v>144</v>
      </c>
      <c r="C36" s="72">
        <v>400</v>
      </c>
      <c r="D36" s="72">
        <v>400</v>
      </c>
      <c r="F36" s="289" t="str">
        <f t="shared" si="0"/>
        <v/>
      </c>
    </row>
    <row r="37" spans="1:6" x14ac:dyDescent="0.3">
      <c r="A37" s="48" t="s">
        <v>462</v>
      </c>
      <c r="B37" s="73" t="s">
        <v>284</v>
      </c>
      <c r="C37" s="72">
        <v>1500</v>
      </c>
      <c r="D37" s="72">
        <v>1500</v>
      </c>
      <c r="F37" s="289" t="str">
        <f t="shared" si="0"/>
        <v/>
      </c>
    </row>
    <row r="38" spans="1:6" x14ac:dyDescent="0.3">
      <c r="A38" s="48" t="s">
        <v>463</v>
      </c>
      <c r="B38" s="73" t="s">
        <v>148</v>
      </c>
      <c r="C38" s="72">
        <v>13000</v>
      </c>
      <c r="D38" s="72">
        <v>13000</v>
      </c>
      <c r="F38" s="289" t="str">
        <f t="shared" si="0"/>
        <v/>
      </c>
    </row>
    <row r="39" spans="1:6" x14ac:dyDescent="0.3">
      <c r="A39" s="48" t="s">
        <v>464</v>
      </c>
      <c r="B39" s="73" t="s">
        <v>150</v>
      </c>
      <c r="C39" s="72">
        <v>17000</v>
      </c>
      <c r="D39" s="72">
        <v>17000</v>
      </c>
      <c r="F39" s="289" t="str">
        <f t="shared" si="0"/>
        <v/>
      </c>
    </row>
    <row r="40" spans="1:6" x14ac:dyDescent="0.3">
      <c r="A40" s="48" t="s">
        <v>465</v>
      </c>
      <c r="B40" s="73" t="s">
        <v>152</v>
      </c>
      <c r="C40" s="72">
        <v>16000</v>
      </c>
      <c r="D40" s="72">
        <v>18000</v>
      </c>
      <c r="F40" s="318">
        <f t="shared" si="0"/>
        <v>0.125</v>
      </c>
    </row>
    <row r="41" spans="1:6" x14ac:dyDescent="0.3">
      <c r="B41" s="100" t="s">
        <v>29</v>
      </c>
      <c r="C41" s="114">
        <f>SUM(C15:C40)</f>
        <v>426070</v>
      </c>
      <c r="D41" s="114">
        <f>SUM(D15:D40)</f>
        <v>473070</v>
      </c>
      <c r="F41" s="318">
        <f t="shared" si="0"/>
        <v>0.11031051235712441</v>
      </c>
    </row>
    <row r="42" spans="1:6" x14ac:dyDescent="0.3">
      <c r="A42" s="297" t="s">
        <v>466</v>
      </c>
      <c r="B42" s="297"/>
      <c r="C42" s="72"/>
      <c r="D42" s="72"/>
      <c r="F42" s="289" t="str">
        <f t="shared" si="0"/>
        <v/>
      </c>
    </row>
    <row r="43" spans="1:6" x14ac:dyDescent="0.3">
      <c r="A43" s="118"/>
      <c r="B43" s="73" t="s">
        <v>467</v>
      </c>
      <c r="C43" s="72">
        <v>20000</v>
      </c>
      <c r="D43" s="72">
        <v>100000</v>
      </c>
      <c r="F43" s="318">
        <f t="shared" si="0"/>
        <v>4</v>
      </c>
    </row>
    <row r="44" spans="1:6" x14ac:dyDescent="0.3">
      <c r="A44" s="48" t="s">
        <v>468</v>
      </c>
      <c r="B44" s="73" t="s">
        <v>906</v>
      </c>
      <c r="C44" s="72">
        <v>900000</v>
      </c>
      <c r="D44" s="72">
        <v>200000</v>
      </c>
      <c r="F44" s="318">
        <f t="shared" si="0"/>
        <v>-0.77777777777777779</v>
      </c>
    </row>
    <row r="45" spans="1:6" x14ac:dyDescent="0.3">
      <c r="A45" s="48"/>
      <c r="B45" s="73" t="s">
        <v>469</v>
      </c>
      <c r="C45" s="72">
        <v>0</v>
      </c>
      <c r="D45" s="72">
        <v>0</v>
      </c>
      <c r="F45" s="289" t="str">
        <f t="shared" si="0"/>
        <v/>
      </c>
    </row>
    <row r="46" spans="1:6" x14ac:dyDescent="0.3">
      <c r="A46" s="48" t="s">
        <v>470</v>
      </c>
      <c r="B46" s="73" t="s">
        <v>905</v>
      </c>
      <c r="C46" s="72">
        <v>12000</v>
      </c>
      <c r="D46" s="72">
        <v>12000</v>
      </c>
      <c r="F46" s="289" t="str">
        <f t="shared" si="0"/>
        <v/>
      </c>
    </row>
    <row r="47" spans="1:6" x14ac:dyDescent="0.3">
      <c r="A47" s="48" t="s">
        <v>471</v>
      </c>
      <c r="B47" s="73" t="s">
        <v>907</v>
      </c>
      <c r="C47" s="72">
        <v>10000</v>
      </c>
      <c r="D47" s="72">
        <v>10000</v>
      </c>
      <c r="F47" s="289" t="str">
        <f t="shared" si="0"/>
        <v/>
      </c>
    </row>
    <row r="48" spans="1:6" x14ac:dyDescent="0.3">
      <c r="A48" s="48" t="s">
        <v>472</v>
      </c>
      <c r="B48" s="73" t="s">
        <v>908</v>
      </c>
      <c r="C48" s="72">
        <v>13000</v>
      </c>
      <c r="D48" s="72">
        <v>13000</v>
      </c>
      <c r="F48" s="289" t="str">
        <f t="shared" si="0"/>
        <v/>
      </c>
    </row>
    <row r="49" spans="1:6" s="117" customFormat="1" x14ac:dyDescent="0.3">
      <c r="B49" s="100" t="s">
        <v>29</v>
      </c>
      <c r="C49" s="114">
        <f>SUM(C43:C48)</f>
        <v>955000</v>
      </c>
      <c r="D49" s="114">
        <f>SUM(D43:D48)</f>
        <v>335000</v>
      </c>
      <c r="F49" s="318">
        <f t="shared" si="0"/>
        <v>-0.64921465968586389</v>
      </c>
    </row>
    <row r="50" spans="1:6" x14ac:dyDescent="0.3">
      <c r="A50" s="118"/>
      <c r="B50" s="83"/>
      <c r="C50" s="81"/>
      <c r="D50" s="81"/>
      <c r="F50" s="289" t="str">
        <f t="shared" si="0"/>
        <v/>
      </c>
    </row>
    <row r="51" spans="1:6" x14ac:dyDescent="0.3">
      <c r="A51" s="298" t="s">
        <v>157</v>
      </c>
      <c r="B51" s="298"/>
      <c r="C51" s="258">
        <f>C49+C41+C13+C9</f>
        <v>2503670</v>
      </c>
      <c r="D51" s="258">
        <f>D49+D41+D13+D9</f>
        <v>1965322.05</v>
      </c>
      <c r="F51" s="318">
        <f t="shared" si="0"/>
        <v>-0.21502352546461792</v>
      </c>
    </row>
    <row r="52" spans="1:6" x14ac:dyDescent="0.3">
      <c r="A52" s="118"/>
      <c r="B52" s="83"/>
      <c r="D52" s="81"/>
    </row>
    <row r="53" spans="1:6" hidden="1" x14ac:dyDescent="0.3">
      <c r="A53" s="117" t="s">
        <v>473</v>
      </c>
      <c r="B53" s="83"/>
    </row>
    <row r="54" spans="1:6" hidden="1" x14ac:dyDescent="0.3">
      <c r="A54" s="117"/>
      <c r="B54" s="83"/>
    </row>
    <row r="55" spans="1:6" hidden="1" x14ac:dyDescent="0.3">
      <c r="B55" s="80" t="s">
        <v>474</v>
      </c>
    </row>
  </sheetData>
  <mergeCells count="6">
    <mergeCell ref="A51:B51"/>
    <mergeCell ref="A1:B1"/>
    <mergeCell ref="A2:B2"/>
    <mergeCell ref="A3:B3"/>
    <mergeCell ref="A14:B14"/>
    <mergeCell ref="A42:B42"/>
  </mergeCells>
  <printOptions horizontalCentered="1" gridLines="1"/>
  <pageMargins left="0.7" right="0.7" top="0.75" bottom="0.75" header="0.3" footer="0.3"/>
  <pageSetup paperSize="5" scale="88" orientation="portrait" r:id="rId1"/>
  <headerFooter>
    <oddFooter>&amp;R&amp;"-,Bold Italic"City of Blytheville 2026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5"/>
  <sheetViews>
    <sheetView view="pageLayout" topLeftCell="D1" zoomScaleNormal="90" workbookViewId="0">
      <selection activeCell="G4" sqref="G4"/>
    </sheetView>
  </sheetViews>
  <sheetFormatPr defaultRowHeight="15.75" x14ac:dyDescent="0.25"/>
  <cols>
    <col min="1" max="1" width="8.42578125" style="10" customWidth="1"/>
    <col min="2" max="2" width="22.140625" style="61" customWidth="1"/>
    <col min="3" max="3" width="16.85546875" style="96" customWidth="1"/>
    <col min="4" max="4" width="26.85546875" style="96" customWidth="1"/>
    <col min="5" max="5" width="16.85546875" style="96" customWidth="1"/>
    <col min="6" max="7" width="16.5703125" style="96" customWidth="1"/>
    <col min="8" max="8" width="15.42578125" style="82" bestFit="1" customWidth="1"/>
    <col min="9" max="9" width="13.140625" style="112" customWidth="1"/>
    <col min="10" max="10" width="13.28515625" style="112" customWidth="1"/>
    <col min="11" max="11" width="15.42578125" style="112" bestFit="1" customWidth="1"/>
    <col min="12" max="12" width="15.5703125" style="82" customWidth="1"/>
    <col min="13" max="13" width="14.28515625" style="82" customWidth="1"/>
    <col min="14" max="14" width="15.28515625" style="82" customWidth="1"/>
    <col min="15" max="15" width="14.7109375" style="82" bestFit="1" customWidth="1"/>
    <col min="16" max="16" width="14.85546875" style="82" customWidth="1"/>
    <col min="17" max="17" width="15.28515625" style="77" bestFit="1" customWidth="1"/>
    <col min="18" max="254" width="9.140625" style="77"/>
    <col min="255" max="255" width="8.42578125" style="77" customWidth="1"/>
    <col min="256" max="256" width="1.140625" style="77" customWidth="1"/>
    <col min="257" max="257" width="25.28515625" style="77" customWidth="1"/>
    <col min="258" max="258" width="0" style="77" hidden="1" customWidth="1"/>
    <col min="259" max="259" width="5.140625" style="77" customWidth="1"/>
    <col min="260" max="260" width="0" style="77" hidden="1" customWidth="1"/>
    <col min="261" max="261" width="15" style="77" customWidth="1"/>
    <col min="262" max="262" width="3.7109375" style="77" customWidth="1"/>
    <col min="263" max="263" width="18.42578125" style="77" customWidth="1"/>
    <col min="264" max="510" width="9.140625" style="77"/>
    <col min="511" max="511" width="8.42578125" style="77" customWidth="1"/>
    <col min="512" max="512" width="1.140625" style="77" customWidth="1"/>
    <col min="513" max="513" width="25.28515625" style="77" customWidth="1"/>
    <col min="514" max="514" width="0" style="77" hidden="1" customWidth="1"/>
    <col min="515" max="515" width="5.140625" style="77" customWidth="1"/>
    <col min="516" max="516" width="0" style="77" hidden="1" customWidth="1"/>
    <col min="517" max="517" width="15" style="77" customWidth="1"/>
    <col min="518" max="518" width="3.7109375" style="77" customWidth="1"/>
    <col min="519" max="519" width="18.42578125" style="77" customWidth="1"/>
    <col min="520" max="766" width="9.140625" style="77"/>
    <col min="767" max="767" width="8.42578125" style="77" customWidth="1"/>
    <col min="768" max="768" width="1.140625" style="77" customWidth="1"/>
    <col min="769" max="769" width="25.28515625" style="77" customWidth="1"/>
    <col min="770" max="770" width="0" style="77" hidden="1" customWidth="1"/>
    <col min="771" max="771" width="5.140625" style="77" customWidth="1"/>
    <col min="772" max="772" width="0" style="77" hidden="1" customWidth="1"/>
    <col min="773" max="773" width="15" style="77" customWidth="1"/>
    <col min="774" max="774" width="3.7109375" style="77" customWidth="1"/>
    <col min="775" max="775" width="18.42578125" style="77" customWidth="1"/>
    <col min="776" max="1022" width="9.140625" style="77"/>
    <col min="1023" max="1023" width="8.42578125" style="77" customWidth="1"/>
    <col min="1024" max="1024" width="1.140625" style="77" customWidth="1"/>
    <col min="1025" max="1025" width="25.28515625" style="77" customWidth="1"/>
    <col min="1026" max="1026" width="0" style="77" hidden="1" customWidth="1"/>
    <col min="1027" max="1027" width="5.140625" style="77" customWidth="1"/>
    <col min="1028" max="1028" width="0" style="77" hidden="1" customWidth="1"/>
    <col min="1029" max="1029" width="15" style="77" customWidth="1"/>
    <col min="1030" max="1030" width="3.7109375" style="77" customWidth="1"/>
    <col min="1031" max="1031" width="18.42578125" style="77" customWidth="1"/>
    <col min="1032" max="1278" width="9.140625" style="77"/>
    <col min="1279" max="1279" width="8.42578125" style="77" customWidth="1"/>
    <col min="1280" max="1280" width="1.140625" style="77" customWidth="1"/>
    <col min="1281" max="1281" width="25.28515625" style="77" customWidth="1"/>
    <col min="1282" max="1282" width="0" style="77" hidden="1" customWidth="1"/>
    <col min="1283" max="1283" width="5.140625" style="77" customWidth="1"/>
    <col min="1284" max="1284" width="0" style="77" hidden="1" customWidth="1"/>
    <col min="1285" max="1285" width="15" style="77" customWidth="1"/>
    <col min="1286" max="1286" width="3.7109375" style="77" customWidth="1"/>
    <col min="1287" max="1287" width="18.42578125" style="77" customWidth="1"/>
    <col min="1288" max="1534" width="9.140625" style="77"/>
    <col min="1535" max="1535" width="8.42578125" style="77" customWidth="1"/>
    <col min="1536" max="1536" width="1.140625" style="77" customWidth="1"/>
    <col min="1537" max="1537" width="25.28515625" style="77" customWidth="1"/>
    <col min="1538" max="1538" width="0" style="77" hidden="1" customWidth="1"/>
    <col min="1539" max="1539" width="5.140625" style="77" customWidth="1"/>
    <col min="1540" max="1540" width="0" style="77" hidden="1" customWidth="1"/>
    <col min="1541" max="1541" width="15" style="77" customWidth="1"/>
    <col min="1542" max="1542" width="3.7109375" style="77" customWidth="1"/>
    <col min="1543" max="1543" width="18.42578125" style="77" customWidth="1"/>
    <col min="1544" max="1790" width="9.140625" style="77"/>
    <col min="1791" max="1791" width="8.42578125" style="77" customWidth="1"/>
    <col min="1792" max="1792" width="1.140625" style="77" customWidth="1"/>
    <col min="1793" max="1793" width="25.28515625" style="77" customWidth="1"/>
    <col min="1794" max="1794" width="0" style="77" hidden="1" customWidth="1"/>
    <col min="1795" max="1795" width="5.140625" style="77" customWidth="1"/>
    <col min="1796" max="1796" width="0" style="77" hidden="1" customWidth="1"/>
    <col min="1797" max="1797" width="15" style="77" customWidth="1"/>
    <col min="1798" max="1798" width="3.7109375" style="77" customWidth="1"/>
    <col min="1799" max="1799" width="18.42578125" style="77" customWidth="1"/>
    <col min="1800" max="2046" width="9.140625" style="77"/>
    <col min="2047" max="2047" width="8.42578125" style="77" customWidth="1"/>
    <col min="2048" max="2048" width="1.140625" style="77" customWidth="1"/>
    <col min="2049" max="2049" width="25.28515625" style="77" customWidth="1"/>
    <col min="2050" max="2050" width="0" style="77" hidden="1" customWidth="1"/>
    <col min="2051" max="2051" width="5.140625" style="77" customWidth="1"/>
    <col min="2052" max="2052" width="0" style="77" hidden="1" customWidth="1"/>
    <col min="2053" max="2053" width="15" style="77" customWidth="1"/>
    <col min="2054" max="2054" width="3.7109375" style="77" customWidth="1"/>
    <col min="2055" max="2055" width="18.42578125" style="77" customWidth="1"/>
    <col min="2056" max="2302" width="9.140625" style="77"/>
    <col min="2303" max="2303" width="8.42578125" style="77" customWidth="1"/>
    <col min="2304" max="2304" width="1.140625" style="77" customWidth="1"/>
    <col min="2305" max="2305" width="25.28515625" style="77" customWidth="1"/>
    <col min="2306" max="2306" width="0" style="77" hidden="1" customWidth="1"/>
    <col min="2307" max="2307" width="5.140625" style="77" customWidth="1"/>
    <col min="2308" max="2308" width="0" style="77" hidden="1" customWidth="1"/>
    <col min="2309" max="2309" width="15" style="77" customWidth="1"/>
    <col min="2310" max="2310" width="3.7109375" style="77" customWidth="1"/>
    <col min="2311" max="2311" width="18.42578125" style="77" customWidth="1"/>
    <col min="2312" max="2558" width="9.140625" style="77"/>
    <col min="2559" max="2559" width="8.42578125" style="77" customWidth="1"/>
    <col min="2560" max="2560" width="1.140625" style="77" customWidth="1"/>
    <col min="2561" max="2561" width="25.28515625" style="77" customWidth="1"/>
    <col min="2562" max="2562" width="0" style="77" hidden="1" customWidth="1"/>
    <col min="2563" max="2563" width="5.140625" style="77" customWidth="1"/>
    <col min="2564" max="2564" width="0" style="77" hidden="1" customWidth="1"/>
    <col min="2565" max="2565" width="15" style="77" customWidth="1"/>
    <col min="2566" max="2566" width="3.7109375" style="77" customWidth="1"/>
    <col min="2567" max="2567" width="18.42578125" style="77" customWidth="1"/>
    <col min="2568" max="2814" width="9.140625" style="77"/>
    <col min="2815" max="2815" width="8.42578125" style="77" customWidth="1"/>
    <col min="2816" max="2816" width="1.140625" style="77" customWidth="1"/>
    <col min="2817" max="2817" width="25.28515625" style="77" customWidth="1"/>
    <col min="2818" max="2818" width="0" style="77" hidden="1" customWidth="1"/>
    <col min="2819" max="2819" width="5.140625" style="77" customWidth="1"/>
    <col min="2820" max="2820" width="0" style="77" hidden="1" customWidth="1"/>
    <col min="2821" max="2821" width="15" style="77" customWidth="1"/>
    <col min="2822" max="2822" width="3.7109375" style="77" customWidth="1"/>
    <col min="2823" max="2823" width="18.42578125" style="77" customWidth="1"/>
    <col min="2824" max="3070" width="9.140625" style="77"/>
    <col min="3071" max="3071" width="8.42578125" style="77" customWidth="1"/>
    <col min="3072" max="3072" width="1.140625" style="77" customWidth="1"/>
    <col min="3073" max="3073" width="25.28515625" style="77" customWidth="1"/>
    <col min="3074" max="3074" width="0" style="77" hidden="1" customWidth="1"/>
    <col min="3075" max="3075" width="5.140625" style="77" customWidth="1"/>
    <col min="3076" max="3076" width="0" style="77" hidden="1" customWidth="1"/>
    <col min="3077" max="3077" width="15" style="77" customWidth="1"/>
    <col min="3078" max="3078" width="3.7109375" style="77" customWidth="1"/>
    <col min="3079" max="3079" width="18.42578125" style="77" customWidth="1"/>
    <col min="3080" max="3326" width="9.140625" style="77"/>
    <col min="3327" max="3327" width="8.42578125" style="77" customWidth="1"/>
    <col min="3328" max="3328" width="1.140625" style="77" customWidth="1"/>
    <col min="3329" max="3329" width="25.28515625" style="77" customWidth="1"/>
    <col min="3330" max="3330" width="0" style="77" hidden="1" customWidth="1"/>
    <col min="3331" max="3331" width="5.140625" style="77" customWidth="1"/>
    <col min="3332" max="3332" width="0" style="77" hidden="1" customWidth="1"/>
    <col min="3333" max="3333" width="15" style="77" customWidth="1"/>
    <col min="3334" max="3334" width="3.7109375" style="77" customWidth="1"/>
    <col min="3335" max="3335" width="18.42578125" style="77" customWidth="1"/>
    <col min="3336" max="3582" width="9.140625" style="77"/>
    <col min="3583" max="3583" width="8.42578125" style="77" customWidth="1"/>
    <col min="3584" max="3584" width="1.140625" style="77" customWidth="1"/>
    <col min="3585" max="3585" width="25.28515625" style="77" customWidth="1"/>
    <col min="3586" max="3586" width="0" style="77" hidden="1" customWidth="1"/>
    <col min="3587" max="3587" width="5.140625" style="77" customWidth="1"/>
    <col min="3588" max="3588" width="0" style="77" hidden="1" customWidth="1"/>
    <col min="3589" max="3589" width="15" style="77" customWidth="1"/>
    <col min="3590" max="3590" width="3.7109375" style="77" customWidth="1"/>
    <col min="3591" max="3591" width="18.42578125" style="77" customWidth="1"/>
    <col min="3592" max="3838" width="9.140625" style="77"/>
    <col min="3839" max="3839" width="8.42578125" style="77" customWidth="1"/>
    <col min="3840" max="3840" width="1.140625" style="77" customWidth="1"/>
    <col min="3841" max="3841" width="25.28515625" style="77" customWidth="1"/>
    <col min="3842" max="3842" width="0" style="77" hidden="1" customWidth="1"/>
    <col min="3843" max="3843" width="5.140625" style="77" customWidth="1"/>
    <col min="3844" max="3844" width="0" style="77" hidden="1" customWidth="1"/>
    <col min="3845" max="3845" width="15" style="77" customWidth="1"/>
    <col min="3846" max="3846" width="3.7109375" style="77" customWidth="1"/>
    <col min="3847" max="3847" width="18.42578125" style="77" customWidth="1"/>
    <col min="3848" max="4094" width="9.140625" style="77"/>
    <col min="4095" max="4095" width="8.42578125" style="77" customWidth="1"/>
    <col min="4096" max="4096" width="1.140625" style="77" customWidth="1"/>
    <col min="4097" max="4097" width="25.28515625" style="77" customWidth="1"/>
    <col min="4098" max="4098" width="0" style="77" hidden="1" customWidth="1"/>
    <col min="4099" max="4099" width="5.140625" style="77" customWidth="1"/>
    <col min="4100" max="4100" width="0" style="77" hidden="1" customWidth="1"/>
    <col min="4101" max="4101" width="15" style="77" customWidth="1"/>
    <col min="4102" max="4102" width="3.7109375" style="77" customWidth="1"/>
    <col min="4103" max="4103" width="18.42578125" style="77" customWidth="1"/>
    <col min="4104" max="4350" width="9.140625" style="77"/>
    <col min="4351" max="4351" width="8.42578125" style="77" customWidth="1"/>
    <col min="4352" max="4352" width="1.140625" style="77" customWidth="1"/>
    <col min="4353" max="4353" width="25.28515625" style="77" customWidth="1"/>
    <col min="4354" max="4354" width="0" style="77" hidden="1" customWidth="1"/>
    <col min="4355" max="4355" width="5.140625" style="77" customWidth="1"/>
    <col min="4356" max="4356" width="0" style="77" hidden="1" customWidth="1"/>
    <col min="4357" max="4357" width="15" style="77" customWidth="1"/>
    <col min="4358" max="4358" width="3.7109375" style="77" customWidth="1"/>
    <col min="4359" max="4359" width="18.42578125" style="77" customWidth="1"/>
    <col min="4360" max="4606" width="9.140625" style="77"/>
    <col min="4607" max="4607" width="8.42578125" style="77" customWidth="1"/>
    <col min="4608" max="4608" width="1.140625" style="77" customWidth="1"/>
    <col min="4609" max="4609" width="25.28515625" style="77" customWidth="1"/>
    <col min="4610" max="4610" width="0" style="77" hidden="1" customWidth="1"/>
    <col min="4611" max="4611" width="5.140625" style="77" customWidth="1"/>
    <col min="4612" max="4612" width="0" style="77" hidden="1" customWidth="1"/>
    <col min="4613" max="4613" width="15" style="77" customWidth="1"/>
    <col min="4614" max="4614" width="3.7109375" style="77" customWidth="1"/>
    <col min="4615" max="4615" width="18.42578125" style="77" customWidth="1"/>
    <col min="4616" max="4862" width="9.140625" style="77"/>
    <col min="4863" max="4863" width="8.42578125" style="77" customWidth="1"/>
    <col min="4864" max="4864" width="1.140625" style="77" customWidth="1"/>
    <col min="4865" max="4865" width="25.28515625" style="77" customWidth="1"/>
    <col min="4866" max="4866" width="0" style="77" hidden="1" customWidth="1"/>
    <col min="4867" max="4867" width="5.140625" style="77" customWidth="1"/>
    <col min="4868" max="4868" width="0" style="77" hidden="1" customWidth="1"/>
    <col min="4869" max="4869" width="15" style="77" customWidth="1"/>
    <col min="4870" max="4870" width="3.7109375" style="77" customWidth="1"/>
    <col min="4871" max="4871" width="18.42578125" style="77" customWidth="1"/>
    <col min="4872" max="5118" width="9.140625" style="77"/>
    <col min="5119" max="5119" width="8.42578125" style="77" customWidth="1"/>
    <col min="5120" max="5120" width="1.140625" style="77" customWidth="1"/>
    <col min="5121" max="5121" width="25.28515625" style="77" customWidth="1"/>
    <col min="5122" max="5122" width="0" style="77" hidden="1" customWidth="1"/>
    <col min="5123" max="5123" width="5.140625" style="77" customWidth="1"/>
    <col min="5124" max="5124" width="0" style="77" hidden="1" customWidth="1"/>
    <col min="5125" max="5125" width="15" style="77" customWidth="1"/>
    <col min="5126" max="5126" width="3.7109375" style="77" customWidth="1"/>
    <col min="5127" max="5127" width="18.42578125" style="77" customWidth="1"/>
    <col min="5128" max="5374" width="9.140625" style="77"/>
    <col min="5375" max="5375" width="8.42578125" style="77" customWidth="1"/>
    <col min="5376" max="5376" width="1.140625" style="77" customWidth="1"/>
    <col min="5377" max="5377" width="25.28515625" style="77" customWidth="1"/>
    <col min="5378" max="5378" width="0" style="77" hidden="1" customWidth="1"/>
    <col min="5379" max="5379" width="5.140625" style="77" customWidth="1"/>
    <col min="5380" max="5380" width="0" style="77" hidden="1" customWidth="1"/>
    <col min="5381" max="5381" width="15" style="77" customWidth="1"/>
    <col min="5382" max="5382" width="3.7109375" style="77" customWidth="1"/>
    <col min="5383" max="5383" width="18.42578125" style="77" customWidth="1"/>
    <col min="5384" max="5630" width="9.140625" style="77"/>
    <col min="5631" max="5631" width="8.42578125" style="77" customWidth="1"/>
    <col min="5632" max="5632" width="1.140625" style="77" customWidth="1"/>
    <col min="5633" max="5633" width="25.28515625" style="77" customWidth="1"/>
    <col min="5634" max="5634" width="0" style="77" hidden="1" customWidth="1"/>
    <col min="5635" max="5635" width="5.140625" style="77" customWidth="1"/>
    <col min="5636" max="5636" width="0" style="77" hidden="1" customWidth="1"/>
    <col min="5637" max="5637" width="15" style="77" customWidth="1"/>
    <col min="5638" max="5638" width="3.7109375" style="77" customWidth="1"/>
    <col min="5639" max="5639" width="18.42578125" style="77" customWidth="1"/>
    <col min="5640" max="5886" width="9.140625" style="77"/>
    <col min="5887" max="5887" width="8.42578125" style="77" customWidth="1"/>
    <col min="5888" max="5888" width="1.140625" style="77" customWidth="1"/>
    <col min="5889" max="5889" width="25.28515625" style="77" customWidth="1"/>
    <col min="5890" max="5890" width="0" style="77" hidden="1" customWidth="1"/>
    <col min="5891" max="5891" width="5.140625" style="77" customWidth="1"/>
    <col min="5892" max="5892" width="0" style="77" hidden="1" customWidth="1"/>
    <col min="5893" max="5893" width="15" style="77" customWidth="1"/>
    <col min="5894" max="5894" width="3.7109375" style="77" customWidth="1"/>
    <col min="5895" max="5895" width="18.42578125" style="77" customWidth="1"/>
    <col min="5896" max="6142" width="9.140625" style="77"/>
    <col min="6143" max="6143" width="8.42578125" style="77" customWidth="1"/>
    <col min="6144" max="6144" width="1.140625" style="77" customWidth="1"/>
    <col min="6145" max="6145" width="25.28515625" style="77" customWidth="1"/>
    <col min="6146" max="6146" width="0" style="77" hidden="1" customWidth="1"/>
    <col min="6147" max="6147" width="5.140625" style="77" customWidth="1"/>
    <col min="6148" max="6148" width="0" style="77" hidden="1" customWidth="1"/>
    <col min="6149" max="6149" width="15" style="77" customWidth="1"/>
    <col min="6150" max="6150" width="3.7109375" style="77" customWidth="1"/>
    <col min="6151" max="6151" width="18.42578125" style="77" customWidth="1"/>
    <col min="6152" max="6398" width="9.140625" style="77"/>
    <col min="6399" max="6399" width="8.42578125" style="77" customWidth="1"/>
    <col min="6400" max="6400" width="1.140625" style="77" customWidth="1"/>
    <col min="6401" max="6401" width="25.28515625" style="77" customWidth="1"/>
    <col min="6402" max="6402" width="0" style="77" hidden="1" customWidth="1"/>
    <col min="6403" max="6403" width="5.140625" style="77" customWidth="1"/>
    <col min="6404" max="6404" width="0" style="77" hidden="1" customWidth="1"/>
    <col min="6405" max="6405" width="15" style="77" customWidth="1"/>
    <col min="6406" max="6406" width="3.7109375" style="77" customWidth="1"/>
    <col min="6407" max="6407" width="18.42578125" style="77" customWidth="1"/>
    <col min="6408" max="6654" width="9.140625" style="77"/>
    <col min="6655" max="6655" width="8.42578125" style="77" customWidth="1"/>
    <col min="6656" max="6656" width="1.140625" style="77" customWidth="1"/>
    <col min="6657" max="6657" width="25.28515625" style="77" customWidth="1"/>
    <col min="6658" max="6658" width="0" style="77" hidden="1" customWidth="1"/>
    <col min="6659" max="6659" width="5.140625" style="77" customWidth="1"/>
    <col min="6660" max="6660" width="0" style="77" hidden="1" customWidth="1"/>
    <col min="6661" max="6661" width="15" style="77" customWidth="1"/>
    <col min="6662" max="6662" width="3.7109375" style="77" customWidth="1"/>
    <col min="6663" max="6663" width="18.42578125" style="77" customWidth="1"/>
    <col min="6664" max="6910" width="9.140625" style="77"/>
    <col min="6911" max="6911" width="8.42578125" style="77" customWidth="1"/>
    <col min="6912" max="6912" width="1.140625" style="77" customWidth="1"/>
    <col min="6913" max="6913" width="25.28515625" style="77" customWidth="1"/>
    <col min="6914" max="6914" width="0" style="77" hidden="1" customWidth="1"/>
    <col min="6915" max="6915" width="5.140625" style="77" customWidth="1"/>
    <col min="6916" max="6916" width="0" style="77" hidden="1" customWidth="1"/>
    <col min="6917" max="6917" width="15" style="77" customWidth="1"/>
    <col min="6918" max="6918" width="3.7109375" style="77" customWidth="1"/>
    <col min="6919" max="6919" width="18.42578125" style="77" customWidth="1"/>
    <col min="6920" max="7166" width="9.140625" style="77"/>
    <col min="7167" max="7167" width="8.42578125" style="77" customWidth="1"/>
    <col min="7168" max="7168" width="1.140625" style="77" customWidth="1"/>
    <col min="7169" max="7169" width="25.28515625" style="77" customWidth="1"/>
    <col min="7170" max="7170" width="0" style="77" hidden="1" customWidth="1"/>
    <col min="7171" max="7171" width="5.140625" style="77" customWidth="1"/>
    <col min="7172" max="7172" width="0" style="77" hidden="1" customWidth="1"/>
    <col min="7173" max="7173" width="15" style="77" customWidth="1"/>
    <col min="7174" max="7174" width="3.7109375" style="77" customWidth="1"/>
    <col min="7175" max="7175" width="18.42578125" style="77" customWidth="1"/>
    <col min="7176" max="7422" width="9.140625" style="77"/>
    <col min="7423" max="7423" width="8.42578125" style="77" customWidth="1"/>
    <col min="7424" max="7424" width="1.140625" style="77" customWidth="1"/>
    <col min="7425" max="7425" width="25.28515625" style="77" customWidth="1"/>
    <col min="7426" max="7426" width="0" style="77" hidden="1" customWidth="1"/>
    <col min="7427" max="7427" width="5.140625" style="77" customWidth="1"/>
    <col min="7428" max="7428" width="0" style="77" hidden="1" customWidth="1"/>
    <col min="7429" max="7429" width="15" style="77" customWidth="1"/>
    <col min="7430" max="7430" width="3.7109375" style="77" customWidth="1"/>
    <col min="7431" max="7431" width="18.42578125" style="77" customWidth="1"/>
    <col min="7432" max="7678" width="9.140625" style="77"/>
    <col min="7679" max="7679" width="8.42578125" style="77" customWidth="1"/>
    <col min="7680" max="7680" width="1.140625" style="77" customWidth="1"/>
    <col min="7681" max="7681" width="25.28515625" style="77" customWidth="1"/>
    <col min="7682" max="7682" width="0" style="77" hidden="1" customWidth="1"/>
    <col min="7683" max="7683" width="5.140625" style="77" customWidth="1"/>
    <col min="7684" max="7684" width="0" style="77" hidden="1" customWidth="1"/>
    <col min="7685" max="7685" width="15" style="77" customWidth="1"/>
    <col min="7686" max="7686" width="3.7109375" style="77" customWidth="1"/>
    <col min="7687" max="7687" width="18.42578125" style="77" customWidth="1"/>
    <col min="7688" max="7934" width="9.140625" style="77"/>
    <col min="7935" max="7935" width="8.42578125" style="77" customWidth="1"/>
    <col min="7936" max="7936" width="1.140625" style="77" customWidth="1"/>
    <col min="7937" max="7937" width="25.28515625" style="77" customWidth="1"/>
    <col min="7938" max="7938" width="0" style="77" hidden="1" customWidth="1"/>
    <col min="7939" max="7939" width="5.140625" style="77" customWidth="1"/>
    <col min="7940" max="7940" width="0" style="77" hidden="1" customWidth="1"/>
    <col min="7941" max="7941" width="15" style="77" customWidth="1"/>
    <col min="7942" max="7942" width="3.7109375" style="77" customWidth="1"/>
    <col min="7943" max="7943" width="18.42578125" style="77" customWidth="1"/>
    <col min="7944" max="8190" width="9.140625" style="77"/>
    <col min="8191" max="8191" width="8.42578125" style="77" customWidth="1"/>
    <col min="8192" max="8192" width="1.140625" style="77" customWidth="1"/>
    <col min="8193" max="8193" width="25.28515625" style="77" customWidth="1"/>
    <col min="8194" max="8194" width="0" style="77" hidden="1" customWidth="1"/>
    <col min="8195" max="8195" width="5.140625" style="77" customWidth="1"/>
    <col min="8196" max="8196" width="0" style="77" hidden="1" customWidth="1"/>
    <col min="8197" max="8197" width="15" style="77" customWidth="1"/>
    <col min="8198" max="8198" width="3.7109375" style="77" customWidth="1"/>
    <col min="8199" max="8199" width="18.42578125" style="77" customWidth="1"/>
    <col min="8200" max="8446" width="9.140625" style="77"/>
    <col min="8447" max="8447" width="8.42578125" style="77" customWidth="1"/>
    <col min="8448" max="8448" width="1.140625" style="77" customWidth="1"/>
    <col min="8449" max="8449" width="25.28515625" style="77" customWidth="1"/>
    <col min="8450" max="8450" width="0" style="77" hidden="1" customWidth="1"/>
    <col min="8451" max="8451" width="5.140625" style="77" customWidth="1"/>
    <col min="8452" max="8452" width="0" style="77" hidden="1" customWidth="1"/>
    <col min="8453" max="8453" width="15" style="77" customWidth="1"/>
    <col min="8454" max="8454" width="3.7109375" style="77" customWidth="1"/>
    <col min="8455" max="8455" width="18.42578125" style="77" customWidth="1"/>
    <col min="8456" max="8702" width="9.140625" style="77"/>
    <col min="8703" max="8703" width="8.42578125" style="77" customWidth="1"/>
    <col min="8704" max="8704" width="1.140625" style="77" customWidth="1"/>
    <col min="8705" max="8705" width="25.28515625" style="77" customWidth="1"/>
    <col min="8706" max="8706" width="0" style="77" hidden="1" customWidth="1"/>
    <col min="8707" max="8707" width="5.140625" style="77" customWidth="1"/>
    <col min="8708" max="8708" width="0" style="77" hidden="1" customWidth="1"/>
    <col min="8709" max="8709" width="15" style="77" customWidth="1"/>
    <col min="8710" max="8710" width="3.7109375" style="77" customWidth="1"/>
    <col min="8711" max="8711" width="18.42578125" style="77" customWidth="1"/>
    <col min="8712" max="8958" width="9.140625" style="77"/>
    <col min="8959" max="8959" width="8.42578125" style="77" customWidth="1"/>
    <col min="8960" max="8960" width="1.140625" style="77" customWidth="1"/>
    <col min="8961" max="8961" width="25.28515625" style="77" customWidth="1"/>
    <col min="8962" max="8962" width="0" style="77" hidden="1" customWidth="1"/>
    <col min="8963" max="8963" width="5.140625" style="77" customWidth="1"/>
    <col min="8964" max="8964" width="0" style="77" hidden="1" customWidth="1"/>
    <col min="8965" max="8965" width="15" style="77" customWidth="1"/>
    <col min="8966" max="8966" width="3.7109375" style="77" customWidth="1"/>
    <col min="8967" max="8967" width="18.42578125" style="77" customWidth="1"/>
    <col min="8968" max="9214" width="9.140625" style="77"/>
    <col min="9215" max="9215" width="8.42578125" style="77" customWidth="1"/>
    <col min="9216" max="9216" width="1.140625" style="77" customWidth="1"/>
    <col min="9217" max="9217" width="25.28515625" style="77" customWidth="1"/>
    <col min="9218" max="9218" width="0" style="77" hidden="1" customWidth="1"/>
    <col min="9219" max="9219" width="5.140625" style="77" customWidth="1"/>
    <col min="9220" max="9220" width="0" style="77" hidden="1" customWidth="1"/>
    <col min="9221" max="9221" width="15" style="77" customWidth="1"/>
    <col min="9222" max="9222" width="3.7109375" style="77" customWidth="1"/>
    <col min="9223" max="9223" width="18.42578125" style="77" customWidth="1"/>
    <col min="9224" max="9470" width="9.140625" style="77"/>
    <col min="9471" max="9471" width="8.42578125" style="77" customWidth="1"/>
    <col min="9472" max="9472" width="1.140625" style="77" customWidth="1"/>
    <col min="9473" max="9473" width="25.28515625" style="77" customWidth="1"/>
    <col min="9474" max="9474" width="0" style="77" hidden="1" customWidth="1"/>
    <col min="9475" max="9475" width="5.140625" style="77" customWidth="1"/>
    <col min="9476" max="9476" width="0" style="77" hidden="1" customWidth="1"/>
    <col min="9477" max="9477" width="15" style="77" customWidth="1"/>
    <col min="9478" max="9478" width="3.7109375" style="77" customWidth="1"/>
    <col min="9479" max="9479" width="18.42578125" style="77" customWidth="1"/>
    <col min="9480" max="9726" width="9.140625" style="77"/>
    <col min="9727" max="9727" width="8.42578125" style="77" customWidth="1"/>
    <col min="9728" max="9728" width="1.140625" style="77" customWidth="1"/>
    <col min="9729" max="9729" width="25.28515625" style="77" customWidth="1"/>
    <col min="9730" max="9730" width="0" style="77" hidden="1" customWidth="1"/>
    <col min="9731" max="9731" width="5.140625" style="77" customWidth="1"/>
    <col min="9732" max="9732" width="0" style="77" hidden="1" customWidth="1"/>
    <col min="9733" max="9733" width="15" style="77" customWidth="1"/>
    <col min="9734" max="9734" width="3.7109375" style="77" customWidth="1"/>
    <col min="9735" max="9735" width="18.42578125" style="77" customWidth="1"/>
    <col min="9736" max="9982" width="9.140625" style="77"/>
    <col min="9983" max="9983" width="8.42578125" style="77" customWidth="1"/>
    <col min="9984" max="9984" width="1.140625" style="77" customWidth="1"/>
    <col min="9985" max="9985" width="25.28515625" style="77" customWidth="1"/>
    <col min="9986" max="9986" width="0" style="77" hidden="1" customWidth="1"/>
    <col min="9987" max="9987" width="5.140625" style="77" customWidth="1"/>
    <col min="9988" max="9988" width="0" style="77" hidden="1" customWidth="1"/>
    <col min="9989" max="9989" width="15" style="77" customWidth="1"/>
    <col min="9990" max="9990" width="3.7109375" style="77" customWidth="1"/>
    <col min="9991" max="9991" width="18.42578125" style="77" customWidth="1"/>
    <col min="9992" max="10238" width="9.140625" style="77"/>
    <col min="10239" max="10239" width="8.42578125" style="77" customWidth="1"/>
    <col min="10240" max="10240" width="1.140625" style="77" customWidth="1"/>
    <col min="10241" max="10241" width="25.28515625" style="77" customWidth="1"/>
    <col min="10242" max="10242" width="0" style="77" hidden="1" customWidth="1"/>
    <col min="10243" max="10243" width="5.140625" style="77" customWidth="1"/>
    <col min="10244" max="10244" width="0" style="77" hidden="1" customWidth="1"/>
    <col min="10245" max="10245" width="15" style="77" customWidth="1"/>
    <col min="10246" max="10246" width="3.7109375" style="77" customWidth="1"/>
    <col min="10247" max="10247" width="18.42578125" style="77" customWidth="1"/>
    <col min="10248" max="10494" width="9.140625" style="77"/>
    <col min="10495" max="10495" width="8.42578125" style="77" customWidth="1"/>
    <col min="10496" max="10496" width="1.140625" style="77" customWidth="1"/>
    <col min="10497" max="10497" width="25.28515625" style="77" customWidth="1"/>
    <col min="10498" max="10498" width="0" style="77" hidden="1" customWidth="1"/>
    <col min="10499" max="10499" width="5.140625" style="77" customWidth="1"/>
    <col min="10500" max="10500" width="0" style="77" hidden="1" customWidth="1"/>
    <col min="10501" max="10501" width="15" style="77" customWidth="1"/>
    <col min="10502" max="10502" width="3.7109375" style="77" customWidth="1"/>
    <col min="10503" max="10503" width="18.42578125" style="77" customWidth="1"/>
    <col min="10504" max="10750" width="9.140625" style="77"/>
    <col min="10751" max="10751" width="8.42578125" style="77" customWidth="1"/>
    <col min="10752" max="10752" width="1.140625" style="77" customWidth="1"/>
    <col min="10753" max="10753" width="25.28515625" style="77" customWidth="1"/>
    <col min="10754" max="10754" width="0" style="77" hidden="1" customWidth="1"/>
    <col min="10755" max="10755" width="5.140625" style="77" customWidth="1"/>
    <col min="10756" max="10756" width="0" style="77" hidden="1" customWidth="1"/>
    <col min="10757" max="10757" width="15" style="77" customWidth="1"/>
    <col min="10758" max="10758" width="3.7109375" style="77" customWidth="1"/>
    <col min="10759" max="10759" width="18.42578125" style="77" customWidth="1"/>
    <col min="10760" max="11006" width="9.140625" style="77"/>
    <col min="11007" max="11007" width="8.42578125" style="77" customWidth="1"/>
    <col min="11008" max="11008" width="1.140625" style="77" customWidth="1"/>
    <col min="11009" max="11009" width="25.28515625" style="77" customWidth="1"/>
    <col min="11010" max="11010" width="0" style="77" hidden="1" customWidth="1"/>
    <col min="11011" max="11011" width="5.140625" style="77" customWidth="1"/>
    <col min="11012" max="11012" width="0" style="77" hidden="1" customWidth="1"/>
    <col min="11013" max="11013" width="15" style="77" customWidth="1"/>
    <col min="11014" max="11014" width="3.7109375" style="77" customWidth="1"/>
    <col min="11015" max="11015" width="18.42578125" style="77" customWidth="1"/>
    <col min="11016" max="11262" width="9.140625" style="77"/>
    <col min="11263" max="11263" width="8.42578125" style="77" customWidth="1"/>
    <col min="11264" max="11264" width="1.140625" style="77" customWidth="1"/>
    <col min="11265" max="11265" width="25.28515625" style="77" customWidth="1"/>
    <col min="11266" max="11266" width="0" style="77" hidden="1" customWidth="1"/>
    <col min="11267" max="11267" width="5.140625" style="77" customWidth="1"/>
    <col min="11268" max="11268" width="0" style="77" hidden="1" customWidth="1"/>
    <col min="11269" max="11269" width="15" style="77" customWidth="1"/>
    <col min="11270" max="11270" width="3.7109375" style="77" customWidth="1"/>
    <col min="11271" max="11271" width="18.42578125" style="77" customWidth="1"/>
    <col min="11272" max="11518" width="9.140625" style="77"/>
    <col min="11519" max="11519" width="8.42578125" style="77" customWidth="1"/>
    <col min="11520" max="11520" width="1.140625" style="77" customWidth="1"/>
    <col min="11521" max="11521" width="25.28515625" style="77" customWidth="1"/>
    <col min="11522" max="11522" width="0" style="77" hidden="1" customWidth="1"/>
    <col min="11523" max="11523" width="5.140625" style="77" customWidth="1"/>
    <col min="11524" max="11524" width="0" style="77" hidden="1" customWidth="1"/>
    <col min="11525" max="11525" width="15" style="77" customWidth="1"/>
    <col min="11526" max="11526" width="3.7109375" style="77" customWidth="1"/>
    <col min="11527" max="11527" width="18.42578125" style="77" customWidth="1"/>
    <col min="11528" max="11774" width="9.140625" style="77"/>
    <col min="11775" max="11775" width="8.42578125" style="77" customWidth="1"/>
    <col min="11776" max="11776" width="1.140625" style="77" customWidth="1"/>
    <col min="11777" max="11777" width="25.28515625" style="77" customWidth="1"/>
    <col min="11778" max="11778" width="0" style="77" hidden="1" customWidth="1"/>
    <col min="11779" max="11779" width="5.140625" style="77" customWidth="1"/>
    <col min="11780" max="11780" width="0" style="77" hidden="1" customWidth="1"/>
    <col min="11781" max="11781" width="15" style="77" customWidth="1"/>
    <col min="11782" max="11782" width="3.7109375" style="77" customWidth="1"/>
    <col min="11783" max="11783" width="18.42578125" style="77" customWidth="1"/>
    <col min="11784" max="12030" width="9.140625" style="77"/>
    <col min="12031" max="12031" width="8.42578125" style="77" customWidth="1"/>
    <col min="12032" max="12032" width="1.140625" style="77" customWidth="1"/>
    <col min="12033" max="12033" width="25.28515625" style="77" customWidth="1"/>
    <col min="12034" max="12034" width="0" style="77" hidden="1" customWidth="1"/>
    <col min="12035" max="12035" width="5.140625" style="77" customWidth="1"/>
    <col min="12036" max="12036" width="0" style="77" hidden="1" customWidth="1"/>
    <col min="12037" max="12037" width="15" style="77" customWidth="1"/>
    <col min="12038" max="12038" width="3.7109375" style="77" customWidth="1"/>
    <col min="12039" max="12039" width="18.42578125" style="77" customWidth="1"/>
    <col min="12040" max="12286" width="9.140625" style="77"/>
    <col min="12287" max="12287" width="8.42578125" style="77" customWidth="1"/>
    <col min="12288" max="12288" width="1.140625" style="77" customWidth="1"/>
    <col min="12289" max="12289" width="25.28515625" style="77" customWidth="1"/>
    <col min="12290" max="12290" width="0" style="77" hidden="1" customWidth="1"/>
    <col min="12291" max="12291" width="5.140625" style="77" customWidth="1"/>
    <col min="12292" max="12292" width="0" style="77" hidden="1" customWidth="1"/>
    <col min="12293" max="12293" width="15" style="77" customWidth="1"/>
    <col min="12294" max="12294" width="3.7109375" style="77" customWidth="1"/>
    <col min="12295" max="12295" width="18.42578125" style="77" customWidth="1"/>
    <col min="12296" max="12542" width="9.140625" style="77"/>
    <col min="12543" max="12543" width="8.42578125" style="77" customWidth="1"/>
    <col min="12544" max="12544" width="1.140625" style="77" customWidth="1"/>
    <col min="12545" max="12545" width="25.28515625" style="77" customWidth="1"/>
    <col min="12546" max="12546" width="0" style="77" hidden="1" customWidth="1"/>
    <col min="12547" max="12547" width="5.140625" style="77" customWidth="1"/>
    <col min="12548" max="12548" width="0" style="77" hidden="1" customWidth="1"/>
    <col min="12549" max="12549" width="15" style="77" customWidth="1"/>
    <col min="12550" max="12550" width="3.7109375" style="77" customWidth="1"/>
    <col min="12551" max="12551" width="18.42578125" style="77" customWidth="1"/>
    <col min="12552" max="12798" width="9.140625" style="77"/>
    <col min="12799" max="12799" width="8.42578125" style="77" customWidth="1"/>
    <col min="12800" max="12800" width="1.140625" style="77" customWidth="1"/>
    <col min="12801" max="12801" width="25.28515625" style="77" customWidth="1"/>
    <col min="12802" max="12802" width="0" style="77" hidden="1" customWidth="1"/>
    <col min="12803" max="12803" width="5.140625" style="77" customWidth="1"/>
    <col min="12804" max="12804" width="0" style="77" hidden="1" customWidth="1"/>
    <col min="12805" max="12805" width="15" style="77" customWidth="1"/>
    <col min="12806" max="12806" width="3.7109375" style="77" customWidth="1"/>
    <col min="12807" max="12807" width="18.42578125" style="77" customWidth="1"/>
    <col min="12808" max="13054" width="9.140625" style="77"/>
    <col min="13055" max="13055" width="8.42578125" style="77" customWidth="1"/>
    <col min="13056" max="13056" width="1.140625" style="77" customWidth="1"/>
    <col min="13057" max="13057" width="25.28515625" style="77" customWidth="1"/>
    <col min="13058" max="13058" width="0" style="77" hidden="1" customWidth="1"/>
    <col min="13059" max="13059" width="5.140625" style="77" customWidth="1"/>
    <col min="13060" max="13060" width="0" style="77" hidden="1" customWidth="1"/>
    <col min="13061" max="13061" width="15" style="77" customWidth="1"/>
    <col min="13062" max="13062" width="3.7109375" style="77" customWidth="1"/>
    <col min="13063" max="13063" width="18.42578125" style="77" customWidth="1"/>
    <col min="13064" max="13310" width="9.140625" style="77"/>
    <col min="13311" max="13311" width="8.42578125" style="77" customWidth="1"/>
    <col min="13312" max="13312" width="1.140625" style="77" customWidth="1"/>
    <col min="13313" max="13313" width="25.28515625" style="77" customWidth="1"/>
    <col min="13314" max="13314" width="0" style="77" hidden="1" customWidth="1"/>
    <col min="13315" max="13315" width="5.140625" style="77" customWidth="1"/>
    <col min="13316" max="13316" width="0" style="77" hidden="1" customWidth="1"/>
    <col min="13317" max="13317" width="15" style="77" customWidth="1"/>
    <col min="13318" max="13318" width="3.7109375" style="77" customWidth="1"/>
    <col min="13319" max="13319" width="18.42578125" style="77" customWidth="1"/>
    <col min="13320" max="13566" width="9.140625" style="77"/>
    <col min="13567" max="13567" width="8.42578125" style="77" customWidth="1"/>
    <col min="13568" max="13568" width="1.140625" style="77" customWidth="1"/>
    <col min="13569" max="13569" width="25.28515625" style="77" customWidth="1"/>
    <col min="13570" max="13570" width="0" style="77" hidden="1" customWidth="1"/>
    <col min="13571" max="13571" width="5.140625" style="77" customWidth="1"/>
    <col min="13572" max="13572" width="0" style="77" hidden="1" customWidth="1"/>
    <col min="13573" max="13573" width="15" style="77" customWidth="1"/>
    <col min="13574" max="13574" width="3.7109375" style="77" customWidth="1"/>
    <col min="13575" max="13575" width="18.42578125" style="77" customWidth="1"/>
    <col min="13576" max="13822" width="9.140625" style="77"/>
    <col min="13823" max="13823" width="8.42578125" style="77" customWidth="1"/>
    <col min="13824" max="13824" width="1.140625" style="77" customWidth="1"/>
    <col min="13825" max="13825" width="25.28515625" style="77" customWidth="1"/>
    <col min="13826" max="13826" width="0" style="77" hidden="1" customWidth="1"/>
    <col min="13827" max="13827" width="5.140625" style="77" customWidth="1"/>
    <col min="13828" max="13828" width="0" style="77" hidden="1" customWidth="1"/>
    <col min="13829" max="13829" width="15" style="77" customWidth="1"/>
    <col min="13830" max="13830" width="3.7109375" style="77" customWidth="1"/>
    <col min="13831" max="13831" width="18.42578125" style="77" customWidth="1"/>
    <col min="13832" max="14078" width="9.140625" style="77"/>
    <col min="14079" max="14079" width="8.42578125" style="77" customWidth="1"/>
    <col min="14080" max="14080" width="1.140625" style="77" customWidth="1"/>
    <col min="14081" max="14081" width="25.28515625" style="77" customWidth="1"/>
    <col min="14082" max="14082" width="0" style="77" hidden="1" customWidth="1"/>
    <col min="14083" max="14083" width="5.140625" style="77" customWidth="1"/>
    <col min="14084" max="14084" width="0" style="77" hidden="1" customWidth="1"/>
    <col min="14085" max="14085" width="15" style="77" customWidth="1"/>
    <col min="14086" max="14086" width="3.7109375" style="77" customWidth="1"/>
    <col min="14087" max="14087" width="18.42578125" style="77" customWidth="1"/>
    <col min="14088" max="14334" width="9.140625" style="77"/>
    <col min="14335" max="14335" width="8.42578125" style="77" customWidth="1"/>
    <col min="14336" max="14336" width="1.140625" style="77" customWidth="1"/>
    <col min="14337" max="14337" width="25.28515625" style="77" customWidth="1"/>
    <col min="14338" max="14338" width="0" style="77" hidden="1" customWidth="1"/>
    <col min="14339" max="14339" width="5.140625" style="77" customWidth="1"/>
    <col min="14340" max="14340" width="0" style="77" hidden="1" customWidth="1"/>
    <col min="14341" max="14341" width="15" style="77" customWidth="1"/>
    <col min="14342" max="14342" width="3.7109375" style="77" customWidth="1"/>
    <col min="14343" max="14343" width="18.42578125" style="77" customWidth="1"/>
    <col min="14344" max="14590" width="9.140625" style="77"/>
    <col min="14591" max="14591" width="8.42578125" style="77" customWidth="1"/>
    <col min="14592" max="14592" width="1.140625" style="77" customWidth="1"/>
    <col min="14593" max="14593" width="25.28515625" style="77" customWidth="1"/>
    <col min="14594" max="14594" width="0" style="77" hidden="1" customWidth="1"/>
    <col min="14595" max="14595" width="5.140625" style="77" customWidth="1"/>
    <col min="14596" max="14596" width="0" style="77" hidden="1" customWidth="1"/>
    <col min="14597" max="14597" width="15" style="77" customWidth="1"/>
    <col min="14598" max="14598" width="3.7109375" style="77" customWidth="1"/>
    <col min="14599" max="14599" width="18.42578125" style="77" customWidth="1"/>
    <col min="14600" max="14846" width="9.140625" style="77"/>
    <col min="14847" max="14847" width="8.42578125" style="77" customWidth="1"/>
    <col min="14848" max="14848" width="1.140625" style="77" customWidth="1"/>
    <col min="14849" max="14849" width="25.28515625" style="77" customWidth="1"/>
    <col min="14850" max="14850" width="0" style="77" hidden="1" customWidth="1"/>
    <col min="14851" max="14851" width="5.140625" style="77" customWidth="1"/>
    <col min="14852" max="14852" width="0" style="77" hidden="1" customWidth="1"/>
    <col min="14853" max="14853" width="15" style="77" customWidth="1"/>
    <col min="14854" max="14854" width="3.7109375" style="77" customWidth="1"/>
    <col min="14855" max="14855" width="18.42578125" style="77" customWidth="1"/>
    <col min="14856" max="15102" width="9.140625" style="77"/>
    <col min="15103" max="15103" width="8.42578125" style="77" customWidth="1"/>
    <col min="15104" max="15104" width="1.140625" style="77" customWidth="1"/>
    <col min="15105" max="15105" width="25.28515625" style="77" customWidth="1"/>
    <col min="15106" max="15106" width="0" style="77" hidden="1" customWidth="1"/>
    <col min="15107" max="15107" width="5.140625" style="77" customWidth="1"/>
    <col min="15108" max="15108" width="0" style="77" hidden="1" customWidth="1"/>
    <col min="15109" max="15109" width="15" style="77" customWidth="1"/>
    <col min="15110" max="15110" width="3.7109375" style="77" customWidth="1"/>
    <col min="15111" max="15111" width="18.42578125" style="77" customWidth="1"/>
    <col min="15112" max="15358" width="9.140625" style="77"/>
    <col min="15359" max="15359" width="8.42578125" style="77" customWidth="1"/>
    <col min="15360" max="15360" width="1.140625" style="77" customWidth="1"/>
    <col min="15361" max="15361" width="25.28515625" style="77" customWidth="1"/>
    <col min="15362" max="15362" width="0" style="77" hidden="1" customWidth="1"/>
    <col min="15363" max="15363" width="5.140625" style="77" customWidth="1"/>
    <col min="15364" max="15364" width="0" style="77" hidden="1" customWidth="1"/>
    <col min="15365" max="15365" width="15" style="77" customWidth="1"/>
    <col min="15366" max="15366" width="3.7109375" style="77" customWidth="1"/>
    <col min="15367" max="15367" width="18.42578125" style="77" customWidth="1"/>
    <col min="15368" max="15614" width="9.140625" style="77"/>
    <col min="15615" max="15615" width="8.42578125" style="77" customWidth="1"/>
    <col min="15616" max="15616" width="1.140625" style="77" customWidth="1"/>
    <col min="15617" max="15617" width="25.28515625" style="77" customWidth="1"/>
    <col min="15618" max="15618" width="0" style="77" hidden="1" customWidth="1"/>
    <col min="15619" max="15619" width="5.140625" style="77" customWidth="1"/>
    <col min="15620" max="15620" width="0" style="77" hidden="1" customWidth="1"/>
    <col min="15621" max="15621" width="15" style="77" customWidth="1"/>
    <col min="15622" max="15622" width="3.7109375" style="77" customWidth="1"/>
    <col min="15623" max="15623" width="18.42578125" style="77" customWidth="1"/>
    <col min="15624" max="15870" width="9.140625" style="77"/>
    <col min="15871" max="15871" width="8.42578125" style="77" customWidth="1"/>
    <col min="15872" max="15872" width="1.140625" style="77" customWidth="1"/>
    <col min="15873" max="15873" width="25.28515625" style="77" customWidth="1"/>
    <col min="15874" max="15874" width="0" style="77" hidden="1" customWidth="1"/>
    <col min="15875" max="15875" width="5.140625" style="77" customWidth="1"/>
    <col min="15876" max="15876" width="0" style="77" hidden="1" customWidth="1"/>
    <col min="15877" max="15877" width="15" style="77" customWidth="1"/>
    <col min="15878" max="15878" width="3.7109375" style="77" customWidth="1"/>
    <col min="15879" max="15879" width="18.42578125" style="77" customWidth="1"/>
    <col min="15880" max="16126" width="9.140625" style="77"/>
    <col min="16127" max="16127" width="8.42578125" style="77" customWidth="1"/>
    <col min="16128" max="16128" width="1.140625" style="77" customWidth="1"/>
    <col min="16129" max="16129" width="25.28515625" style="77" customWidth="1"/>
    <col min="16130" max="16130" width="0" style="77" hidden="1" customWidth="1"/>
    <col min="16131" max="16131" width="5.140625" style="77" customWidth="1"/>
    <col min="16132" max="16132" width="0" style="77" hidden="1" customWidth="1"/>
    <col min="16133" max="16133" width="15" style="77" customWidth="1"/>
    <col min="16134" max="16134" width="3.7109375" style="77" customWidth="1"/>
    <col min="16135" max="16135" width="18.42578125" style="77" customWidth="1"/>
    <col min="16136" max="16384" width="9.140625" style="77"/>
  </cols>
  <sheetData>
    <row r="1" spans="1:20" x14ac:dyDescent="0.25">
      <c r="A1" s="101" t="s">
        <v>0</v>
      </c>
      <c r="B1" s="102"/>
      <c r="D1" s="102" t="s">
        <v>1044</v>
      </c>
      <c r="H1" s="96"/>
      <c r="I1" s="111"/>
      <c r="J1" s="111"/>
      <c r="K1" s="111"/>
      <c r="L1" s="96"/>
      <c r="M1" s="96"/>
      <c r="N1" s="96"/>
      <c r="O1" s="96"/>
      <c r="P1" s="96"/>
    </row>
    <row r="2" spans="1:20" x14ac:dyDescent="0.25">
      <c r="A2" s="69" t="s">
        <v>1</v>
      </c>
      <c r="D2" s="61" t="s">
        <v>1045</v>
      </c>
      <c r="H2" s="96"/>
      <c r="I2" s="111"/>
      <c r="J2" s="111"/>
      <c r="K2" s="111"/>
      <c r="L2" s="96"/>
      <c r="M2" s="96"/>
      <c r="N2" s="96"/>
      <c r="O2" s="96"/>
      <c r="P2" s="96"/>
    </row>
    <row r="3" spans="1:20" ht="31.5" x14ac:dyDescent="0.25">
      <c r="A3" s="103" t="s">
        <v>2</v>
      </c>
      <c r="B3" s="61" t="s">
        <v>3</v>
      </c>
      <c r="C3" s="252">
        <v>2025</v>
      </c>
      <c r="D3" s="61" t="s">
        <v>3</v>
      </c>
      <c r="E3" s="252">
        <v>2025</v>
      </c>
      <c r="F3" s="252">
        <v>2026</v>
      </c>
      <c r="G3" s="252" t="s">
        <v>1049</v>
      </c>
      <c r="H3" s="89" t="s">
        <v>742</v>
      </c>
      <c r="I3" s="113" t="s">
        <v>804</v>
      </c>
      <c r="J3" s="113" t="s">
        <v>805</v>
      </c>
      <c r="K3" s="113" t="s">
        <v>929</v>
      </c>
      <c r="L3" s="89" t="s">
        <v>743</v>
      </c>
      <c r="M3" s="89" t="s">
        <v>801</v>
      </c>
      <c r="N3" s="89" t="s">
        <v>802</v>
      </c>
      <c r="O3" s="89" t="s">
        <v>745</v>
      </c>
      <c r="P3" s="89" t="s">
        <v>798</v>
      </c>
    </row>
    <row r="4" spans="1:20" x14ac:dyDescent="0.25">
      <c r="A4" s="61">
        <v>1</v>
      </c>
      <c r="B4" s="61" t="s">
        <v>919</v>
      </c>
      <c r="C4" s="96">
        <v>1079950.44</v>
      </c>
      <c r="D4" s="61" t="s">
        <v>919</v>
      </c>
      <c r="E4" s="96">
        <v>1079950.44</v>
      </c>
      <c r="F4" s="96">
        <v>1048653</v>
      </c>
      <c r="G4" s="290">
        <f>(F4-E4)/E4</f>
        <v>-2.8980440991347663E-2</v>
      </c>
      <c r="H4" s="96">
        <v>1048653</v>
      </c>
      <c r="I4" s="111"/>
      <c r="J4" s="111"/>
      <c r="K4" s="111"/>
      <c r="L4" s="96"/>
      <c r="M4" s="96"/>
      <c r="N4" s="96"/>
      <c r="O4" s="96"/>
      <c r="P4" s="96"/>
    </row>
    <row r="5" spans="1:20" x14ac:dyDescent="0.25">
      <c r="A5" s="61">
        <v>2</v>
      </c>
      <c r="B5" s="61" t="s">
        <v>4</v>
      </c>
      <c r="C5" s="96">
        <v>290559.92</v>
      </c>
      <c r="D5" s="61" t="s">
        <v>4</v>
      </c>
      <c r="E5" s="96">
        <v>290559.92</v>
      </c>
      <c r="F5" s="96">
        <v>291871</v>
      </c>
      <c r="G5" s="290">
        <f t="shared" ref="G5:G28" si="0">(F5-E5)/E5</f>
        <v>4.5122534450037586E-3</v>
      </c>
      <c r="H5" s="96">
        <v>291871</v>
      </c>
      <c r="I5" s="111"/>
      <c r="J5" s="111"/>
      <c r="K5" s="111"/>
      <c r="L5" s="96"/>
      <c r="M5" s="96"/>
      <c r="N5" s="96"/>
      <c r="O5" s="96"/>
      <c r="P5" s="96"/>
    </row>
    <row r="6" spans="1:20" x14ac:dyDescent="0.25">
      <c r="A6" s="61">
        <v>3</v>
      </c>
      <c r="B6" s="61" t="s">
        <v>5</v>
      </c>
      <c r="C6" s="96">
        <v>83460</v>
      </c>
      <c r="D6" s="61" t="s">
        <v>5</v>
      </c>
      <c r="E6" s="96">
        <v>83460</v>
      </c>
      <c r="F6" s="96">
        <v>92360</v>
      </c>
      <c r="G6" s="290">
        <f t="shared" si="0"/>
        <v>0.10663791037622813</v>
      </c>
      <c r="H6" s="96">
        <v>92360</v>
      </c>
      <c r="I6" s="111"/>
      <c r="J6" s="111"/>
      <c r="K6" s="111"/>
      <c r="L6" s="96"/>
      <c r="M6" s="96"/>
      <c r="N6" s="96"/>
      <c r="O6" s="96"/>
      <c r="P6" s="96"/>
    </row>
    <row r="7" spans="1:20" x14ac:dyDescent="0.25">
      <c r="A7" s="61">
        <v>4</v>
      </c>
      <c r="B7" s="61" t="s">
        <v>6</v>
      </c>
      <c r="C7" s="96">
        <v>121145</v>
      </c>
      <c r="D7" s="61" t="s">
        <v>6</v>
      </c>
      <c r="E7" s="96">
        <v>121145</v>
      </c>
      <c r="F7" s="96">
        <v>118297</v>
      </c>
      <c r="G7" s="290">
        <f t="shared" si="0"/>
        <v>-2.3509018118783278E-2</v>
      </c>
      <c r="H7" s="96">
        <v>118297</v>
      </c>
      <c r="I7" s="111"/>
      <c r="J7" s="111"/>
      <c r="K7" s="111"/>
      <c r="L7" s="96"/>
      <c r="M7" s="96"/>
      <c r="N7" s="96"/>
      <c r="O7" s="96"/>
      <c r="P7" s="96"/>
    </row>
    <row r="8" spans="1:20" x14ac:dyDescent="0.25">
      <c r="A8" s="61">
        <v>5</v>
      </c>
      <c r="B8" s="61" t="s">
        <v>7</v>
      </c>
      <c r="C8" s="96">
        <v>270986</v>
      </c>
      <c r="D8" s="61" t="s">
        <v>7</v>
      </c>
      <c r="E8" s="96">
        <v>270986</v>
      </c>
      <c r="F8" s="96">
        <v>280824</v>
      </c>
      <c r="G8" s="290">
        <f t="shared" si="0"/>
        <v>3.6304458532913142E-2</v>
      </c>
      <c r="H8" s="96">
        <v>280824</v>
      </c>
      <c r="I8" s="111"/>
      <c r="J8" s="111"/>
      <c r="K8" s="111" t="s">
        <v>23</v>
      </c>
      <c r="L8" s="96"/>
      <c r="M8" s="96"/>
      <c r="N8" s="96"/>
      <c r="O8" s="96"/>
      <c r="P8" s="96"/>
    </row>
    <row r="9" spans="1:20" x14ac:dyDescent="0.25">
      <c r="A9" s="61">
        <v>6</v>
      </c>
      <c r="B9" s="61" t="s">
        <v>920</v>
      </c>
      <c r="C9" s="96">
        <v>5415735.46</v>
      </c>
      <c r="D9" s="61" t="s">
        <v>920</v>
      </c>
      <c r="E9" s="96">
        <v>5463115.46</v>
      </c>
      <c r="F9" s="96">
        <v>5394722</v>
      </c>
      <c r="G9" s="290">
        <f t="shared" si="0"/>
        <v>-1.251913134561501E-2</v>
      </c>
      <c r="H9" s="96">
        <v>3303838</v>
      </c>
      <c r="I9" s="111"/>
      <c r="J9" s="111">
        <v>555002</v>
      </c>
      <c r="K9" s="111">
        <v>1535882</v>
      </c>
      <c r="L9" s="96"/>
      <c r="M9" s="96"/>
      <c r="N9" s="96"/>
      <c r="O9" s="96"/>
      <c r="P9" s="96"/>
    </row>
    <row r="10" spans="1:20" x14ac:dyDescent="0.25">
      <c r="A10" s="61">
        <v>7</v>
      </c>
      <c r="B10" s="61" t="s">
        <v>8</v>
      </c>
      <c r="C10" s="96">
        <v>338740.7</v>
      </c>
      <c r="D10" s="61" t="s">
        <v>8</v>
      </c>
      <c r="E10" s="96">
        <v>338740.7</v>
      </c>
      <c r="F10" s="96">
        <v>262649</v>
      </c>
      <c r="G10" s="290">
        <f t="shared" si="0"/>
        <v>-0.22463111164380309</v>
      </c>
      <c r="H10" s="96">
        <v>262649</v>
      </c>
      <c r="I10" s="111"/>
      <c r="J10" s="111"/>
      <c r="K10" s="111"/>
      <c r="L10" s="96"/>
      <c r="M10" s="96"/>
      <c r="N10" s="96"/>
      <c r="O10" s="96"/>
      <c r="P10" s="96"/>
    </row>
    <row r="11" spans="1:20" x14ac:dyDescent="0.25">
      <c r="A11" s="61">
        <v>8</v>
      </c>
      <c r="B11" s="61" t="s">
        <v>744</v>
      </c>
      <c r="C11" s="96">
        <v>2996783</v>
      </c>
      <c r="D11" s="61" t="s">
        <v>744</v>
      </c>
      <c r="E11" s="96">
        <v>2996783</v>
      </c>
      <c r="F11" s="96">
        <v>3140092</v>
      </c>
      <c r="G11" s="290">
        <f t="shared" si="0"/>
        <v>4.7820946661803677E-2</v>
      </c>
      <c r="H11" s="96">
        <v>1829439</v>
      </c>
      <c r="I11" s="111">
        <v>768056</v>
      </c>
      <c r="J11" s="111"/>
      <c r="K11" s="111">
        <v>542597</v>
      </c>
      <c r="L11" s="96"/>
      <c r="M11" s="96"/>
      <c r="N11" s="96"/>
      <c r="O11" s="96"/>
      <c r="P11" s="96"/>
      <c r="T11" s="44"/>
    </row>
    <row r="12" spans="1:20" x14ac:dyDescent="0.25">
      <c r="A12" s="61">
        <v>9</v>
      </c>
      <c r="B12" s="61" t="s">
        <v>9</v>
      </c>
      <c r="C12" s="96">
        <v>395753</v>
      </c>
      <c r="D12" s="61" t="s">
        <v>9</v>
      </c>
      <c r="E12" s="96">
        <v>395753</v>
      </c>
      <c r="F12" s="96">
        <v>671215</v>
      </c>
      <c r="G12" s="290">
        <f t="shared" si="0"/>
        <v>0.69604526055393134</v>
      </c>
      <c r="H12" s="96">
        <v>671215</v>
      </c>
      <c r="I12" s="111"/>
      <c r="J12" s="111"/>
      <c r="K12" s="111"/>
      <c r="L12" s="96"/>
      <c r="M12" s="96"/>
      <c r="N12" s="96"/>
      <c r="O12" s="96"/>
      <c r="P12" s="96"/>
    </row>
    <row r="13" spans="1:20" x14ac:dyDescent="0.25">
      <c r="A13" s="61">
        <v>10</v>
      </c>
      <c r="B13" s="61" t="s">
        <v>10</v>
      </c>
      <c r="C13" s="96">
        <v>240402.86</v>
      </c>
      <c r="D13" s="61" t="s">
        <v>10</v>
      </c>
      <c r="E13" s="96">
        <v>240402.86</v>
      </c>
      <c r="F13" s="96">
        <v>259410.86</v>
      </c>
      <c r="G13" s="290">
        <f t="shared" si="0"/>
        <v>7.9067278983286637E-2</v>
      </c>
      <c r="H13" s="96" t="s">
        <v>23</v>
      </c>
      <c r="I13" s="111"/>
      <c r="J13" s="111"/>
      <c r="K13" s="111"/>
      <c r="L13" s="96"/>
      <c r="M13" s="96">
        <v>259410.86</v>
      </c>
      <c r="N13" s="96"/>
      <c r="O13" s="96"/>
      <c r="P13" s="96"/>
    </row>
    <row r="14" spans="1:20" x14ac:dyDescent="0.25">
      <c r="A14" s="61">
        <v>10</v>
      </c>
      <c r="B14" s="61" t="s">
        <v>921</v>
      </c>
      <c r="C14" s="96">
        <v>112795</v>
      </c>
      <c r="D14" s="61" t="s">
        <v>921</v>
      </c>
      <c r="E14" s="96">
        <v>112795</v>
      </c>
      <c r="F14" s="96">
        <v>126335</v>
      </c>
      <c r="G14" s="290">
        <f t="shared" si="0"/>
        <v>0.1200407819495545</v>
      </c>
      <c r="H14" s="96" t="s">
        <v>23</v>
      </c>
      <c r="I14" s="111"/>
      <c r="J14" s="111"/>
      <c r="K14" s="111"/>
      <c r="L14" s="96"/>
      <c r="M14" s="96">
        <v>126335</v>
      </c>
      <c r="N14" s="96"/>
      <c r="O14" s="96"/>
      <c r="P14" s="96"/>
    </row>
    <row r="15" spans="1:20" x14ac:dyDescent="0.25">
      <c r="A15" s="61">
        <v>10</v>
      </c>
      <c r="B15" s="61" t="s">
        <v>922</v>
      </c>
      <c r="C15" s="96">
        <v>202871</v>
      </c>
      <c r="D15" s="61" t="s">
        <v>922</v>
      </c>
      <c r="E15" s="96">
        <v>202871</v>
      </c>
      <c r="F15" s="96">
        <v>237965</v>
      </c>
      <c r="G15" s="290">
        <f t="shared" si="0"/>
        <v>0.17298677484707031</v>
      </c>
      <c r="H15" s="96"/>
      <c r="I15" s="111"/>
      <c r="J15" s="111"/>
      <c r="K15" s="111"/>
      <c r="L15" s="96"/>
      <c r="M15" s="96">
        <v>237965</v>
      </c>
      <c r="N15" s="96"/>
      <c r="O15" s="96"/>
      <c r="P15" s="96"/>
    </row>
    <row r="16" spans="1:20" x14ac:dyDescent="0.25">
      <c r="A16" s="61">
        <v>11</v>
      </c>
      <c r="B16" s="61" t="s">
        <v>12</v>
      </c>
      <c r="C16" s="96">
        <v>132464</v>
      </c>
      <c r="D16" s="61" t="s">
        <v>12</v>
      </c>
      <c r="E16" s="96">
        <v>132464</v>
      </c>
      <c r="F16" s="96">
        <v>134642</v>
      </c>
      <c r="G16" s="290">
        <f t="shared" si="0"/>
        <v>1.644220316463341E-2</v>
      </c>
      <c r="H16" s="96"/>
      <c r="I16" s="111"/>
      <c r="J16" s="111"/>
      <c r="K16" s="111"/>
      <c r="L16" s="96">
        <v>134642</v>
      </c>
      <c r="M16" s="96"/>
      <c r="N16" s="96"/>
      <c r="O16" s="96"/>
      <c r="P16" s="96"/>
    </row>
    <row r="17" spans="1:16" x14ac:dyDescent="0.25">
      <c r="A17" s="61">
        <v>12</v>
      </c>
      <c r="B17" s="61" t="s">
        <v>923</v>
      </c>
      <c r="C17" s="96">
        <v>2403100</v>
      </c>
      <c r="D17" s="61" t="s">
        <v>923</v>
      </c>
      <c r="E17" s="96">
        <v>2653670</v>
      </c>
      <c r="F17" s="96">
        <v>1965322.05</v>
      </c>
      <c r="G17" s="290">
        <f t="shared" si="0"/>
        <v>-0.25939470619933902</v>
      </c>
      <c r="H17" s="96" t="s">
        <v>23</v>
      </c>
      <c r="I17" s="111"/>
      <c r="J17" s="111"/>
      <c r="K17" s="111"/>
      <c r="L17" s="96">
        <v>1365322.05</v>
      </c>
      <c r="M17" s="96"/>
      <c r="N17" s="96"/>
      <c r="O17" s="96">
        <v>600000</v>
      </c>
      <c r="P17" s="96"/>
    </row>
    <row r="18" spans="1:16" x14ac:dyDescent="0.25">
      <c r="A18" s="61">
        <v>13</v>
      </c>
      <c r="B18" s="61" t="s">
        <v>13</v>
      </c>
      <c r="C18" s="96" t="s">
        <v>992</v>
      </c>
      <c r="D18" s="61" t="s">
        <v>13</v>
      </c>
      <c r="E18" s="96" t="s">
        <v>992</v>
      </c>
      <c r="G18" s="290"/>
      <c r="H18" s="96"/>
      <c r="I18" s="111"/>
      <c r="J18" s="111"/>
      <c r="K18" s="111"/>
      <c r="L18" s="96"/>
      <c r="M18" s="96"/>
      <c r="N18" s="96"/>
      <c r="O18" s="96"/>
      <c r="P18" s="96"/>
    </row>
    <row r="19" spans="1:16" x14ac:dyDescent="0.25">
      <c r="A19" s="61">
        <v>14</v>
      </c>
      <c r="B19" s="61" t="s">
        <v>14</v>
      </c>
      <c r="C19" s="96">
        <v>2420833</v>
      </c>
      <c r="D19" s="61" t="s">
        <v>14</v>
      </c>
      <c r="E19" s="96">
        <v>2420833</v>
      </c>
      <c r="F19" s="96">
        <v>2603018</v>
      </c>
      <c r="G19" s="290">
        <f t="shared" si="0"/>
        <v>7.5257153219573589E-2</v>
      </c>
      <c r="H19" s="96">
        <v>2103018</v>
      </c>
      <c r="I19" s="111"/>
      <c r="J19" s="111"/>
      <c r="K19" s="111"/>
      <c r="M19" s="96"/>
      <c r="N19" s="96"/>
      <c r="O19" s="96">
        <v>500000</v>
      </c>
      <c r="P19" s="96"/>
    </row>
    <row r="20" spans="1:16" x14ac:dyDescent="0.25">
      <c r="A20" s="61">
        <v>15</v>
      </c>
      <c r="B20" s="61" t="s">
        <v>15</v>
      </c>
      <c r="C20" s="96">
        <v>28050</v>
      </c>
      <c r="D20" s="61" t="s">
        <v>15</v>
      </c>
      <c r="E20" s="96">
        <v>28050</v>
      </c>
      <c r="F20" s="96">
        <v>28050</v>
      </c>
      <c r="G20" s="290">
        <f t="shared" si="0"/>
        <v>0</v>
      </c>
      <c r="H20" s="96">
        <v>28050</v>
      </c>
      <c r="I20" s="111"/>
      <c r="J20" s="111"/>
      <c r="K20" s="111"/>
      <c r="L20" s="96"/>
      <c r="M20" s="96"/>
      <c r="N20" s="96"/>
      <c r="O20" s="96"/>
      <c r="P20" s="96"/>
    </row>
    <row r="21" spans="1:16" x14ac:dyDescent="0.25">
      <c r="A21" s="61">
        <v>16</v>
      </c>
      <c r="B21" s="61" t="s">
        <v>16</v>
      </c>
      <c r="C21" s="96">
        <v>588381</v>
      </c>
      <c r="D21" s="61" t="s">
        <v>16</v>
      </c>
      <c r="E21" s="96">
        <v>588381</v>
      </c>
      <c r="F21" s="96">
        <v>626589</v>
      </c>
      <c r="G21" s="290">
        <f t="shared" si="0"/>
        <v>6.4937514977540065E-2</v>
      </c>
      <c r="H21" s="96"/>
      <c r="I21" s="111"/>
      <c r="J21" s="111"/>
      <c r="K21" s="111"/>
      <c r="L21" s="96">
        <v>626589</v>
      </c>
      <c r="M21" s="96"/>
      <c r="N21" s="96"/>
      <c r="O21" s="96"/>
      <c r="P21" s="96"/>
    </row>
    <row r="22" spans="1:16" x14ac:dyDescent="0.25">
      <c r="A22" s="61">
        <v>17</v>
      </c>
      <c r="B22" s="61" t="s">
        <v>17</v>
      </c>
      <c r="D22" s="61" t="s">
        <v>17</v>
      </c>
      <c r="G22" s="290"/>
      <c r="H22" s="96"/>
      <c r="I22" s="111"/>
      <c r="J22" s="111"/>
      <c r="K22" s="111"/>
      <c r="L22" s="96"/>
      <c r="M22" s="96"/>
      <c r="N22" s="96"/>
      <c r="O22" s="96"/>
      <c r="P22" s="96"/>
    </row>
    <row r="23" spans="1:16" x14ac:dyDescent="0.25">
      <c r="A23" s="61">
        <v>18</v>
      </c>
      <c r="B23" s="61" t="s">
        <v>18</v>
      </c>
      <c r="C23" s="96">
        <v>4338845</v>
      </c>
      <c r="D23" s="61" t="s">
        <v>18</v>
      </c>
      <c r="E23" s="96">
        <v>4338845</v>
      </c>
      <c r="F23" s="96">
        <v>3139485</v>
      </c>
      <c r="G23" s="290">
        <f t="shared" si="0"/>
        <v>-0.27642379481175289</v>
      </c>
      <c r="H23" s="96"/>
      <c r="I23" s="111"/>
      <c r="J23" s="111"/>
      <c r="K23" s="111"/>
      <c r="L23" s="96"/>
      <c r="M23" s="96"/>
      <c r="N23" s="96">
        <v>3139485</v>
      </c>
      <c r="O23" s="96" t="s">
        <v>23</v>
      </c>
      <c r="P23" s="96"/>
    </row>
    <row r="24" spans="1:16" x14ac:dyDescent="0.25">
      <c r="A24" s="61">
        <v>19</v>
      </c>
      <c r="B24" s="61" t="s">
        <v>909</v>
      </c>
      <c r="C24" s="96">
        <v>732152</v>
      </c>
      <c r="D24" s="61" t="s">
        <v>909</v>
      </c>
      <c r="E24" s="96">
        <v>732152</v>
      </c>
      <c r="F24" s="96">
        <v>794521</v>
      </c>
      <c r="G24" s="290">
        <f t="shared" si="0"/>
        <v>8.5185863044832222E-2</v>
      </c>
      <c r="H24" s="96"/>
      <c r="I24" s="111"/>
      <c r="J24" s="111"/>
      <c r="K24" s="111"/>
      <c r="L24" s="96"/>
      <c r="M24" s="96">
        <v>794521</v>
      </c>
      <c r="N24" s="96"/>
      <c r="O24" s="96"/>
      <c r="P24" s="96"/>
    </row>
    <row r="25" spans="1:16" x14ac:dyDescent="0.25">
      <c r="A25" s="61">
        <v>20</v>
      </c>
      <c r="B25" s="61" t="s">
        <v>19</v>
      </c>
      <c r="C25" s="96">
        <v>751086.4</v>
      </c>
      <c r="D25" s="61" t="s">
        <v>19</v>
      </c>
      <c r="E25" s="96">
        <v>751086.4</v>
      </c>
      <c r="F25" s="96">
        <v>184261</v>
      </c>
      <c r="G25" s="290">
        <f t="shared" si="0"/>
        <v>-0.75467402951245022</v>
      </c>
      <c r="H25" s="96"/>
      <c r="I25" s="111"/>
      <c r="J25" s="111"/>
      <c r="K25" s="111"/>
      <c r="L25" s="96"/>
      <c r="M25" s="96">
        <v>184261</v>
      </c>
      <c r="N25" s="96"/>
      <c r="O25" s="96"/>
      <c r="P25" s="96"/>
    </row>
    <row r="26" spans="1:16" x14ac:dyDescent="0.25">
      <c r="A26" s="61">
        <v>23</v>
      </c>
      <c r="B26" s="61" t="s">
        <v>20</v>
      </c>
      <c r="C26" s="96">
        <v>3704031</v>
      </c>
      <c r="D26" s="61" t="s">
        <v>20</v>
      </c>
      <c r="E26" s="96">
        <v>3704031</v>
      </c>
      <c r="F26" s="96">
        <v>3742933</v>
      </c>
      <c r="G26" s="290">
        <f t="shared" si="0"/>
        <v>1.0502611884187794E-2</v>
      </c>
      <c r="H26" s="96"/>
      <c r="I26" s="111"/>
      <c r="J26" s="111"/>
      <c r="K26" s="111"/>
      <c r="L26" s="96"/>
      <c r="M26" s="96"/>
      <c r="N26" s="96"/>
      <c r="O26" s="96" t="s">
        <v>23</v>
      </c>
      <c r="P26" s="96">
        <v>3742933</v>
      </c>
    </row>
    <row r="27" spans="1:16" x14ac:dyDescent="0.25">
      <c r="A27" s="61">
        <v>24</v>
      </c>
      <c r="B27" s="61" t="s">
        <v>21</v>
      </c>
      <c r="C27" s="96">
        <v>143718</v>
      </c>
      <c r="D27" s="61" t="s">
        <v>21</v>
      </c>
      <c r="E27" s="96">
        <v>143718</v>
      </c>
      <c r="F27" s="96">
        <v>143476</v>
      </c>
      <c r="G27" s="290">
        <f t="shared" si="0"/>
        <v>-1.6838531012120959E-3</v>
      </c>
      <c r="H27" s="96">
        <v>143476</v>
      </c>
      <c r="I27" s="111"/>
      <c r="J27" s="111"/>
      <c r="K27" s="111"/>
      <c r="L27" s="96"/>
      <c r="M27" s="96"/>
      <c r="N27" s="96"/>
      <c r="O27" s="96"/>
      <c r="P27" s="96"/>
    </row>
    <row r="28" spans="1:16" x14ac:dyDescent="0.25">
      <c r="A28" s="105"/>
      <c r="B28" s="105" t="s">
        <v>1030</v>
      </c>
      <c r="C28" s="96">
        <v>140000</v>
      </c>
      <c r="D28" s="61" t="s">
        <v>1030</v>
      </c>
      <c r="E28" s="96">
        <v>140000</v>
      </c>
      <c r="F28" s="96">
        <v>45000</v>
      </c>
      <c r="G28" s="290">
        <f t="shared" si="0"/>
        <v>-0.6785714285714286</v>
      </c>
      <c r="H28" s="96">
        <v>45000</v>
      </c>
      <c r="I28" s="111"/>
      <c r="J28" s="111"/>
      <c r="K28" s="111"/>
      <c r="L28" s="96"/>
      <c r="M28" s="96"/>
      <c r="N28" s="96"/>
      <c r="O28" s="96"/>
      <c r="P28" s="96"/>
    </row>
    <row r="29" spans="1:16" x14ac:dyDescent="0.25">
      <c r="A29" s="69"/>
      <c r="C29" s="96" t="s">
        <v>23</v>
      </c>
      <c r="D29" s="61"/>
      <c r="F29" s="96" t="s">
        <v>23</v>
      </c>
      <c r="H29" s="96"/>
      <c r="I29" s="111"/>
      <c r="J29" s="111"/>
      <c r="K29" s="111"/>
      <c r="L29" s="96"/>
      <c r="M29" s="96"/>
      <c r="N29" s="96"/>
      <c r="O29" s="96"/>
      <c r="P29" s="96"/>
    </row>
    <row r="30" spans="1:16" x14ac:dyDescent="0.25">
      <c r="A30" s="69"/>
      <c r="B30" s="61" t="s">
        <v>649</v>
      </c>
      <c r="C30" s="96">
        <f>SUM(C4:C27)</f>
        <v>26791842.779999997</v>
      </c>
      <c r="D30" s="61" t="s">
        <v>649</v>
      </c>
      <c r="E30" s="96">
        <f>SUM(E4:E28)</f>
        <v>27229792.779999997</v>
      </c>
      <c r="F30" s="96">
        <f>SUM(H30:P30)</f>
        <v>25331690.91</v>
      </c>
      <c r="H30" s="106">
        <f>SUM(H4:H29)</f>
        <v>10218690</v>
      </c>
      <c r="I30" s="106">
        <f>SUM(I4:I29)</f>
        <v>768056</v>
      </c>
      <c r="J30" s="106">
        <f>SUM(J4:J29)</f>
        <v>555002</v>
      </c>
      <c r="K30" s="106">
        <f>SUM(K4:K29)</f>
        <v>2078479</v>
      </c>
      <c r="L30" s="106">
        <f>SUM(L16:L21)</f>
        <v>2126553.0499999998</v>
      </c>
      <c r="M30" s="106">
        <f>SUM(M13:M25)</f>
        <v>1602492.8599999999</v>
      </c>
      <c r="N30" s="106">
        <f>SUM(N23)</f>
        <v>3139485</v>
      </c>
      <c r="O30" s="106">
        <f>SUM(O17:O26)</f>
        <v>1100000</v>
      </c>
      <c r="P30" s="106">
        <f>SUM(P17:P26)</f>
        <v>3742933</v>
      </c>
    </row>
    <row r="31" spans="1:16" s="109" customFormat="1" ht="17.25" customHeight="1" x14ac:dyDescent="0.25">
      <c r="A31" s="107"/>
      <c r="B31" s="108"/>
      <c r="C31" s="110"/>
      <c r="D31" s="61" t="s">
        <v>803</v>
      </c>
      <c r="E31" s="110"/>
      <c r="F31" s="96">
        <f>SUM(H31:P31)</f>
        <v>25594875</v>
      </c>
      <c r="G31" s="96"/>
      <c r="H31" s="286">
        <v>10219000</v>
      </c>
      <c r="I31" s="287">
        <v>843700</v>
      </c>
      <c r="J31" s="287">
        <v>573425</v>
      </c>
      <c r="K31" s="287">
        <v>2200000</v>
      </c>
      <c r="L31" s="287">
        <v>2139100</v>
      </c>
      <c r="M31" s="287">
        <v>1602700</v>
      </c>
      <c r="N31" s="287">
        <v>3165950</v>
      </c>
      <c r="O31" s="287">
        <v>1101000</v>
      </c>
      <c r="P31" s="288">
        <v>3750000</v>
      </c>
    </row>
    <row r="32" spans="1:16" x14ac:dyDescent="0.25">
      <c r="A32" s="69"/>
      <c r="C32" s="96" t="s">
        <v>23</v>
      </c>
      <c r="D32" s="61" t="s">
        <v>1046</v>
      </c>
      <c r="H32" s="111">
        <f>+H31-H30</f>
        <v>310</v>
      </c>
      <c r="I32" s="111">
        <f t="shared" ref="I32:P32" si="1">+I31-I30</f>
        <v>75644</v>
      </c>
      <c r="J32" s="111">
        <f t="shared" si="1"/>
        <v>18423</v>
      </c>
      <c r="K32" s="111">
        <f t="shared" si="1"/>
        <v>121521</v>
      </c>
      <c r="L32" s="111">
        <f t="shared" si="1"/>
        <v>12546.950000000186</v>
      </c>
      <c r="M32" s="111">
        <f t="shared" si="1"/>
        <v>207.14000000013039</v>
      </c>
      <c r="N32" s="111">
        <f t="shared" si="1"/>
        <v>26465</v>
      </c>
      <c r="O32" s="111">
        <f t="shared" si="1"/>
        <v>1000</v>
      </c>
      <c r="P32" s="111">
        <f t="shared" si="1"/>
        <v>7067</v>
      </c>
    </row>
    <row r="33" spans="1:16" x14ac:dyDescent="0.25">
      <c r="A33" s="69"/>
      <c r="H33" s="96"/>
      <c r="J33" s="96"/>
      <c r="K33" s="96"/>
      <c r="L33" s="96"/>
      <c r="M33" s="96"/>
      <c r="N33" s="96"/>
      <c r="O33" s="96"/>
      <c r="P33" s="77"/>
    </row>
    <row r="34" spans="1:16" x14ac:dyDescent="0.25">
      <c r="A34" s="71"/>
    </row>
    <row r="35" spans="1:16" x14ac:dyDescent="0.25">
      <c r="A35" s="71"/>
      <c r="E35" s="248"/>
    </row>
    <row r="36" spans="1:16" x14ac:dyDescent="0.25">
      <c r="A36" s="71"/>
    </row>
    <row r="37" spans="1:16" x14ac:dyDescent="0.25">
      <c r="A37" s="71"/>
      <c r="J37" s="112" t="s">
        <v>992</v>
      </c>
    </row>
    <row r="38" spans="1:16" x14ac:dyDescent="0.25">
      <c r="A38" s="71"/>
    </row>
    <row r="39" spans="1:16" x14ac:dyDescent="0.25">
      <c r="A39" s="71"/>
    </row>
    <row r="40" spans="1:16" x14ac:dyDescent="0.25">
      <c r="A40" s="71"/>
    </row>
    <row r="41" spans="1:16" x14ac:dyDescent="0.25">
      <c r="A41" s="71"/>
    </row>
    <row r="42" spans="1:16" x14ac:dyDescent="0.25">
      <c r="A42" s="71"/>
    </row>
    <row r="43" spans="1:16" x14ac:dyDescent="0.25">
      <c r="A43" s="71"/>
    </row>
    <row r="44" spans="1:16" x14ac:dyDescent="0.25">
      <c r="A44" s="71"/>
    </row>
    <row r="45" spans="1:16" x14ac:dyDescent="0.25">
      <c r="A45" s="71"/>
    </row>
  </sheetData>
  <printOptions verticalCentered="1" gridLines="1"/>
  <pageMargins left="0.7" right="0.7" top="0.75" bottom="0.75" header="0.3" footer="0.3"/>
  <pageSetup paperSize="5" scale="62" fitToHeight="0" orientation="landscape" r:id="rId1"/>
  <headerFooter>
    <oddFooter>&amp;R&amp;"-,Bold Italic"City of Blytheville 2026 Budget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47"/>
  <sheetViews>
    <sheetView topLeftCell="A22" zoomScaleNormal="100" workbookViewId="0">
      <selection activeCell="F38" activeCellId="5" sqref="F5:F7 F19 F23 F26 F27 F38"/>
    </sheetView>
  </sheetViews>
  <sheetFormatPr defaultColWidth="9.140625" defaultRowHeight="18.75" x14ac:dyDescent="0.3"/>
  <cols>
    <col min="1" max="1" width="14.42578125" style="46" customWidth="1"/>
    <col min="2" max="2" width="35.140625" style="73" customWidth="1"/>
    <col min="3" max="4" width="19.28515625" style="73" customWidth="1"/>
    <col min="5" max="5" width="3.42578125" style="46" customWidth="1"/>
    <col min="6" max="6" width="10.42578125" style="46" bestFit="1" customWidth="1"/>
    <col min="7" max="16384" width="9.140625" style="46"/>
  </cols>
  <sheetData>
    <row r="1" spans="1:6" x14ac:dyDescent="0.3">
      <c r="A1" s="297" t="s">
        <v>475</v>
      </c>
      <c r="B1" s="297"/>
    </row>
    <row r="2" spans="1:6" x14ac:dyDescent="0.3">
      <c r="A2" s="297" t="s">
        <v>476</v>
      </c>
      <c r="B2" s="297"/>
    </row>
    <row r="3" spans="1:6" ht="21" customHeight="1" x14ac:dyDescent="0.3">
      <c r="A3" s="297" t="s">
        <v>49</v>
      </c>
      <c r="B3" s="297"/>
      <c r="C3" s="47">
        <v>2025</v>
      </c>
      <c r="D3" s="47">
        <v>2026</v>
      </c>
      <c r="F3" s="292" t="s">
        <v>59</v>
      </c>
    </row>
    <row r="4" spans="1:6" x14ac:dyDescent="0.3">
      <c r="A4" s="48" t="s">
        <v>477</v>
      </c>
      <c r="B4" s="73" t="s">
        <v>76</v>
      </c>
      <c r="C4" s="72">
        <v>42000</v>
      </c>
      <c r="D4" s="72">
        <v>45000</v>
      </c>
      <c r="F4" s="289">
        <f>IF(D4-C4=0,"",(D4-C4)/C4)</f>
        <v>7.1428571428571425E-2</v>
      </c>
    </row>
    <row r="5" spans="1:6" x14ac:dyDescent="0.3">
      <c r="A5" s="48" t="s">
        <v>478</v>
      </c>
      <c r="B5" s="73" t="s">
        <v>80</v>
      </c>
      <c r="C5" s="72">
        <v>85232</v>
      </c>
      <c r="D5" s="72">
        <v>112104</v>
      </c>
      <c r="F5" s="318">
        <f t="shared" ref="F5:F46" si="0">IF(D5-C5=0,"",(D5-C5)/C5)</f>
        <v>0.31528064576684811</v>
      </c>
    </row>
    <row r="6" spans="1:6" x14ac:dyDescent="0.3">
      <c r="A6" s="48" t="s">
        <v>479</v>
      </c>
      <c r="B6" s="73" t="s">
        <v>86</v>
      </c>
      <c r="C6" s="72">
        <v>55268</v>
      </c>
      <c r="D6" s="72">
        <v>62986</v>
      </c>
      <c r="F6" s="318">
        <f t="shared" si="0"/>
        <v>0.13964681189838604</v>
      </c>
    </row>
    <row r="7" spans="1:6" x14ac:dyDescent="0.3">
      <c r="A7" s="48" t="s">
        <v>480</v>
      </c>
      <c r="B7" s="73" t="s">
        <v>89</v>
      </c>
      <c r="C7" s="72">
        <v>722448</v>
      </c>
      <c r="D7" s="72">
        <v>823343</v>
      </c>
      <c r="F7" s="318">
        <f t="shared" si="0"/>
        <v>0.13965711026952804</v>
      </c>
    </row>
    <row r="8" spans="1:6" x14ac:dyDescent="0.3">
      <c r="B8" s="100" t="s">
        <v>29</v>
      </c>
      <c r="C8" s="90">
        <f>SUM(C4:C7)</f>
        <v>904948</v>
      </c>
      <c r="D8" s="90">
        <f>SUM(D4:D7)</f>
        <v>1043433</v>
      </c>
      <c r="F8" s="289">
        <f t="shared" si="0"/>
        <v>0.15303089238276674</v>
      </c>
    </row>
    <row r="9" spans="1:6" ht="15" customHeight="1" x14ac:dyDescent="0.3">
      <c r="A9" s="118" t="s">
        <v>90</v>
      </c>
      <c r="B9" s="83"/>
      <c r="C9" s="72"/>
      <c r="D9" s="72"/>
      <c r="F9" s="289" t="str">
        <f t="shared" si="0"/>
        <v/>
      </c>
    </row>
    <row r="10" spans="1:6" x14ac:dyDescent="0.3">
      <c r="A10" s="48" t="s">
        <v>481</v>
      </c>
      <c r="B10" s="73" t="s">
        <v>92</v>
      </c>
      <c r="C10" s="72">
        <v>8500</v>
      </c>
      <c r="D10" s="72">
        <v>9000</v>
      </c>
      <c r="F10" s="289">
        <f t="shared" si="0"/>
        <v>5.8823529411764705E-2</v>
      </c>
    </row>
    <row r="11" spans="1:6" x14ac:dyDescent="0.3">
      <c r="A11" s="48" t="s">
        <v>482</v>
      </c>
      <c r="B11" s="73" t="s">
        <v>94</v>
      </c>
      <c r="C11" s="72">
        <v>0</v>
      </c>
      <c r="D11" s="72">
        <v>0</v>
      </c>
      <c r="F11" s="289" t="str">
        <f t="shared" si="0"/>
        <v/>
      </c>
    </row>
    <row r="12" spans="1:6" x14ac:dyDescent="0.3">
      <c r="A12" s="48"/>
      <c r="B12" s="100" t="s">
        <v>29</v>
      </c>
      <c r="C12" s="114">
        <f>SUM(C10:C11)</f>
        <v>8500</v>
      </c>
      <c r="D12" s="114">
        <f>SUM(D10:D11)</f>
        <v>9000</v>
      </c>
      <c r="F12" s="289">
        <f t="shared" si="0"/>
        <v>5.8823529411764705E-2</v>
      </c>
    </row>
    <row r="13" spans="1:6" ht="16.5" customHeight="1" x14ac:dyDescent="0.3">
      <c r="A13" s="297" t="s">
        <v>95</v>
      </c>
      <c r="B13" s="297"/>
      <c r="C13" s="72"/>
      <c r="D13" s="72"/>
      <c r="F13" s="289" t="str">
        <f t="shared" si="0"/>
        <v/>
      </c>
    </row>
    <row r="14" spans="1:6" ht="14.25" customHeight="1" x14ac:dyDescent="0.3">
      <c r="A14" s="118"/>
      <c r="B14" s="73" t="s">
        <v>168</v>
      </c>
      <c r="C14" s="72">
        <v>200</v>
      </c>
      <c r="D14" s="72">
        <v>200</v>
      </c>
      <c r="F14" s="289" t="str">
        <f t="shared" si="0"/>
        <v/>
      </c>
    </row>
    <row r="15" spans="1:6" x14ac:dyDescent="0.3">
      <c r="A15" s="48" t="s">
        <v>483</v>
      </c>
      <c r="B15" s="73" t="s">
        <v>337</v>
      </c>
      <c r="C15" s="72">
        <v>6000</v>
      </c>
      <c r="D15" s="72">
        <v>6000</v>
      </c>
      <c r="F15" s="289" t="str">
        <f t="shared" si="0"/>
        <v/>
      </c>
    </row>
    <row r="16" spans="1:6" x14ac:dyDescent="0.3">
      <c r="A16" s="48" t="s">
        <v>484</v>
      </c>
      <c r="B16" s="73" t="s">
        <v>301</v>
      </c>
      <c r="C16" s="72">
        <v>1000</v>
      </c>
      <c r="D16" s="72">
        <v>1000</v>
      </c>
      <c r="F16" s="289" t="str">
        <f t="shared" si="0"/>
        <v/>
      </c>
    </row>
    <row r="17" spans="1:6" x14ac:dyDescent="0.3">
      <c r="A17" s="48" t="s">
        <v>485</v>
      </c>
      <c r="B17" s="73" t="s">
        <v>103</v>
      </c>
      <c r="C17" s="72">
        <v>7500</v>
      </c>
      <c r="D17" s="72">
        <v>7500</v>
      </c>
      <c r="F17" s="289" t="str">
        <f t="shared" si="0"/>
        <v/>
      </c>
    </row>
    <row r="18" spans="1:6" x14ac:dyDescent="0.3">
      <c r="A18" s="48" t="s">
        <v>486</v>
      </c>
      <c r="B18" s="73" t="s">
        <v>260</v>
      </c>
      <c r="C18" s="72">
        <v>0</v>
      </c>
      <c r="D18" s="72">
        <v>0</v>
      </c>
      <c r="F18" s="289" t="str">
        <f t="shared" si="0"/>
        <v/>
      </c>
    </row>
    <row r="19" spans="1:6" x14ac:dyDescent="0.3">
      <c r="A19" s="48" t="s">
        <v>487</v>
      </c>
      <c r="B19" s="73" t="s">
        <v>83</v>
      </c>
      <c r="C19" s="72">
        <v>114200</v>
      </c>
      <c r="D19" s="72">
        <v>60000</v>
      </c>
      <c r="F19" s="318">
        <f t="shared" si="0"/>
        <v>-0.47460595446584941</v>
      </c>
    </row>
    <row r="20" spans="1:6" x14ac:dyDescent="0.3">
      <c r="A20" s="48" t="s">
        <v>488</v>
      </c>
      <c r="B20" s="73" t="s">
        <v>489</v>
      </c>
      <c r="C20" s="72">
        <v>22000</v>
      </c>
      <c r="D20" s="72">
        <v>22000</v>
      </c>
      <c r="F20" s="289" t="str">
        <f t="shared" si="0"/>
        <v/>
      </c>
    </row>
    <row r="21" spans="1:6" x14ac:dyDescent="0.3">
      <c r="A21" s="48" t="s">
        <v>490</v>
      </c>
      <c r="B21" s="73" t="s">
        <v>491</v>
      </c>
      <c r="C21" s="72">
        <v>500000</v>
      </c>
      <c r="D21" s="72">
        <v>500000</v>
      </c>
      <c r="F21" s="289" t="str">
        <f t="shared" si="0"/>
        <v/>
      </c>
    </row>
    <row r="22" spans="1:6" x14ac:dyDescent="0.3">
      <c r="A22" s="48" t="s">
        <v>492</v>
      </c>
      <c r="B22" s="73" t="s">
        <v>108</v>
      </c>
      <c r="C22" s="72">
        <v>0</v>
      </c>
      <c r="D22" s="72">
        <v>0</v>
      </c>
      <c r="F22" s="289" t="str">
        <f t="shared" si="0"/>
        <v/>
      </c>
    </row>
    <row r="23" spans="1:6" x14ac:dyDescent="0.3">
      <c r="A23" s="48" t="s">
        <v>493</v>
      </c>
      <c r="B23" s="73" t="s">
        <v>110</v>
      </c>
      <c r="C23" s="72">
        <v>0</v>
      </c>
      <c r="D23" s="72">
        <v>65000</v>
      </c>
      <c r="F23" s="318" t="e">
        <f t="shared" si="0"/>
        <v>#DIV/0!</v>
      </c>
    </row>
    <row r="24" spans="1:6" x14ac:dyDescent="0.3">
      <c r="A24" s="48" t="s">
        <v>494</v>
      </c>
      <c r="B24" s="73" t="s">
        <v>112</v>
      </c>
      <c r="C24" s="72">
        <v>70000</v>
      </c>
      <c r="D24" s="72">
        <v>70000</v>
      </c>
      <c r="F24" s="289" t="str">
        <f t="shared" si="0"/>
        <v/>
      </c>
    </row>
    <row r="25" spans="1:6" x14ac:dyDescent="0.3">
      <c r="A25" s="48"/>
      <c r="B25" s="73" t="s">
        <v>495</v>
      </c>
      <c r="C25" s="72">
        <v>1000</v>
      </c>
      <c r="D25" s="72">
        <v>1000</v>
      </c>
      <c r="F25" s="289" t="str">
        <f t="shared" si="0"/>
        <v/>
      </c>
    </row>
    <row r="26" spans="1:6" x14ac:dyDescent="0.3">
      <c r="A26" s="48" t="s">
        <v>496</v>
      </c>
      <c r="B26" s="73" t="s">
        <v>268</v>
      </c>
      <c r="C26" s="72">
        <v>100</v>
      </c>
      <c r="D26" s="72">
        <v>500</v>
      </c>
      <c r="F26" s="318">
        <f t="shared" si="0"/>
        <v>4</v>
      </c>
    </row>
    <row r="27" spans="1:6" x14ac:dyDescent="0.3">
      <c r="A27" s="48" t="s">
        <v>497</v>
      </c>
      <c r="B27" s="73" t="s">
        <v>121</v>
      </c>
      <c r="C27" s="72">
        <v>3000</v>
      </c>
      <c r="D27" s="72">
        <v>4000</v>
      </c>
      <c r="F27" s="318">
        <f t="shared" si="0"/>
        <v>0.33333333333333331</v>
      </c>
    </row>
    <row r="28" spans="1:6" x14ac:dyDescent="0.3">
      <c r="A28" s="48" t="s">
        <v>498</v>
      </c>
      <c r="B28" s="73" t="s">
        <v>123</v>
      </c>
      <c r="C28" s="72">
        <v>30000</v>
      </c>
      <c r="D28" s="72">
        <v>30000</v>
      </c>
      <c r="F28" s="289" t="str">
        <f t="shared" si="0"/>
        <v/>
      </c>
    </row>
    <row r="29" spans="1:6" x14ac:dyDescent="0.3">
      <c r="A29" s="48" t="s">
        <v>499</v>
      </c>
      <c r="B29" s="73" t="s">
        <v>125</v>
      </c>
      <c r="C29" s="72">
        <v>100</v>
      </c>
      <c r="D29" s="72">
        <v>100</v>
      </c>
      <c r="F29" s="289" t="str">
        <f t="shared" si="0"/>
        <v/>
      </c>
    </row>
    <row r="30" spans="1:6" x14ac:dyDescent="0.3">
      <c r="A30" s="48"/>
      <c r="B30" s="73" t="s">
        <v>979</v>
      </c>
      <c r="C30" s="72">
        <v>33000</v>
      </c>
      <c r="D30" s="72">
        <v>33000</v>
      </c>
      <c r="F30" s="289" t="str">
        <f t="shared" si="0"/>
        <v/>
      </c>
    </row>
    <row r="31" spans="1:6" x14ac:dyDescent="0.3">
      <c r="A31" s="48" t="s">
        <v>500</v>
      </c>
      <c r="B31" s="73" t="s">
        <v>501</v>
      </c>
      <c r="C31" s="72">
        <v>205785</v>
      </c>
      <c r="D31" s="72">
        <v>205785</v>
      </c>
      <c r="F31" s="289" t="str">
        <f t="shared" si="0"/>
        <v/>
      </c>
    </row>
    <row r="32" spans="1:6" x14ac:dyDescent="0.3">
      <c r="A32" s="48"/>
      <c r="B32" s="73" t="s">
        <v>502</v>
      </c>
      <c r="C32" s="72">
        <v>0</v>
      </c>
      <c r="D32" s="72">
        <v>0</v>
      </c>
      <c r="F32" s="289" t="str">
        <f t="shared" si="0"/>
        <v/>
      </c>
    </row>
    <row r="33" spans="1:6" x14ac:dyDescent="0.3">
      <c r="A33" s="48" t="s">
        <v>503</v>
      </c>
      <c r="B33" s="73" t="s">
        <v>656</v>
      </c>
      <c r="C33" s="72">
        <v>414000</v>
      </c>
      <c r="D33" s="72">
        <v>450000</v>
      </c>
      <c r="F33" s="289">
        <f t="shared" si="0"/>
        <v>8.6956521739130432E-2</v>
      </c>
    </row>
    <row r="34" spans="1:6" x14ac:dyDescent="0.3">
      <c r="A34" s="48"/>
      <c r="B34" s="73" t="s">
        <v>132</v>
      </c>
      <c r="C34" s="72">
        <v>600</v>
      </c>
      <c r="D34" s="72">
        <v>600</v>
      </c>
      <c r="F34" s="289" t="str">
        <f t="shared" si="0"/>
        <v/>
      </c>
    </row>
    <row r="35" spans="1:6" x14ac:dyDescent="0.3">
      <c r="A35" s="48" t="s">
        <v>504</v>
      </c>
      <c r="B35" s="73" t="s">
        <v>134</v>
      </c>
      <c r="C35" s="72">
        <v>500</v>
      </c>
      <c r="D35" s="72">
        <v>500</v>
      </c>
      <c r="F35" s="289" t="str">
        <f t="shared" si="0"/>
        <v/>
      </c>
    </row>
    <row r="36" spans="1:6" x14ac:dyDescent="0.3">
      <c r="A36" s="48"/>
      <c r="B36" s="73" t="s">
        <v>505</v>
      </c>
      <c r="C36" s="72">
        <v>400</v>
      </c>
      <c r="D36" s="72">
        <v>400</v>
      </c>
      <c r="F36" s="289" t="str">
        <f t="shared" si="0"/>
        <v/>
      </c>
    </row>
    <row r="37" spans="1:6" x14ac:dyDescent="0.3">
      <c r="A37" s="48"/>
      <c r="B37" s="73" t="s">
        <v>140</v>
      </c>
      <c r="C37" s="72">
        <v>1000</v>
      </c>
      <c r="D37" s="72">
        <v>1000</v>
      </c>
      <c r="F37" s="289" t="str">
        <f t="shared" si="0"/>
        <v/>
      </c>
    </row>
    <row r="38" spans="1:6" x14ac:dyDescent="0.3">
      <c r="A38" s="48" t="s">
        <v>506</v>
      </c>
      <c r="B38" s="73" t="s">
        <v>280</v>
      </c>
      <c r="C38" s="72">
        <v>25000</v>
      </c>
      <c r="D38" s="72">
        <v>20000</v>
      </c>
      <c r="F38" s="318">
        <f t="shared" si="0"/>
        <v>-0.2</v>
      </c>
    </row>
    <row r="39" spans="1:6" x14ac:dyDescent="0.3">
      <c r="B39" s="73" t="s">
        <v>507</v>
      </c>
      <c r="C39" s="72">
        <v>1500</v>
      </c>
      <c r="D39" s="72">
        <v>1500</v>
      </c>
      <c r="F39" s="289" t="str">
        <f t="shared" si="0"/>
        <v/>
      </c>
    </row>
    <row r="40" spans="1:6" x14ac:dyDescent="0.3">
      <c r="B40" s="73" t="s">
        <v>117</v>
      </c>
      <c r="C40" s="72">
        <v>19000</v>
      </c>
      <c r="D40" s="72">
        <v>19000</v>
      </c>
      <c r="F40" s="289" t="str">
        <f t="shared" si="0"/>
        <v/>
      </c>
    </row>
    <row r="41" spans="1:6" x14ac:dyDescent="0.3">
      <c r="A41" s="48" t="s">
        <v>508</v>
      </c>
      <c r="B41" s="73" t="s">
        <v>284</v>
      </c>
      <c r="C41" s="72">
        <v>2500</v>
      </c>
      <c r="D41" s="72">
        <v>2500</v>
      </c>
      <c r="F41" s="289" t="str">
        <f t="shared" si="0"/>
        <v/>
      </c>
    </row>
    <row r="42" spans="1:6" x14ac:dyDescent="0.3">
      <c r="A42" s="48" t="s">
        <v>509</v>
      </c>
      <c r="B42" s="73" t="s">
        <v>148</v>
      </c>
      <c r="C42" s="72">
        <v>11500</v>
      </c>
      <c r="D42" s="72">
        <v>11500</v>
      </c>
      <c r="F42" s="289" t="str">
        <f t="shared" si="0"/>
        <v/>
      </c>
    </row>
    <row r="43" spans="1:6" x14ac:dyDescent="0.3">
      <c r="A43" s="48" t="s">
        <v>510</v>
      </c>
      <c r="B43" s="73" t="s">
        <v>150</v>
      </c>
      <c r="C43" s="72">
        <v>1500</v>
      </c>
      <c r="D43" s="72">
        <v>1500</v>
      </c>
      <c r="F43" s="289" t="str">
        <f t="shared" si="0"/>
        <v/>
      </c>
    </row>
    <row r="44" spans="1:6" x14ac:dyDescent="0.3">
      <c r="A44" s="48" t="s">
        <v>511</v>
      </c>
      <c r="B44" s="73" t="s">
        <v>152</v>
      </c>
      <c r="C44" s="72">
        <v>36000</v>
      </c>
      <c r="D44" s="72">
        <v>36000</v>
      </c>
      <c r="F44" s="289" t="str">
        <f t="shared" si="0"/>
        <v/>
      </c>
    </row>
    <row r="45" spans="1:6" x14ac:dyDescent="0.3">
      <c r="B45" s="100" t="s">
        <v>29</v>
      </c>
      <c r="C45" s="114">
        <f>SUM(C14:C44)</f>
        <v>1507385</v>
      </c>
      <c r="D45" s="114">
        <f>SUM(D14:D44)</f>
        <v>1550585</v>
      </c>
      <c r="F45" s="289">
        <f t="shared" si="0"/>
        <v>2.8658902669192011E-2</v>
      </c>
    </row>
    <row r="46" spans="1:6" x14ac:dyDescent="0.3">
      <c r="A46" s="118"/>
      <c r="B46" s="83"/>
      <c r="C46" s="81"/>
      <c r="D46" s="81"/>
      <c r="F46" s="289" t="str">
        <f t="shared" si="0"/>
        <v/>
      </c>
    </row>
    <row r="47" spans="1:6" x14ac:dyDescent="0.3">
      <c r="A47" s="298" t="s">
        <v>157</v>
      </c>
      <c r="B47" s="298"/>
      <c r="C47" s="75">
        <f>SUM(C8,C12,C45)</f>
        <v>2420833</v>
      </c>
      <c r="D47" s="75">
        <f>SUM(D8,D12,D45)</f>
        <v>2603018</v>
      </c>
      <c r="F47" s="289">
        <f>IF(D47-C47=0,"",(D47-C47)/C47)</f>
        <v>7.5257153219573589E-2</v>
      </c>
    </row>
  </sheetData>
  <mergeCells count="5">
    <mergeCell ref="A47:B47"/>
    <mergeCell ref="A3:B3"/>
    <mergeCell ref="A13:B13"/>
    <mergeCell ref="A1:B1"/>
    <mergeCell ref="A2:B2"/>
  </mergeCells>
  <printOptions horizontalCentered="1" gridLines="1"/>
  <pageMargins left="0.7" right="0.7" top="0.75" bottom="0.75" header="0.3" footer="0.3"/>
  <pageSetup paperSize="5" scale="88" fitToHeight="0" orientation="portrait" r:id="rId1"/>
  <headerFooter>
    <oddFooter>&amp;R&amp;"-,Bold Italic"City of Blytheville 2026 Budget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31"/>
  <sheetViews>
    <sheetView topLeftCell="A20" zoomScaleNormal="100" workbookViewId="0">
      <selection activeCell="F4" sqref="F4:F31"/>
    </sheetView>
  </sheetViews>
  <sheetFormatPr defaultColWidth="16.7109375" defaultRowHeight="18.75" x14ac:dyDescent="0.3"/>
  <cols>
    <col min="1" max="1" width="16.7109375" style="46"/>
    <col min="2" max="2" width="33.28515625" style="73" customWidth="1"/>
    <col min="3" max="4" width="20.85546875" style="73" customWidth="1"/>
    <col min="5" max="5" width="2.7109375" style="46" customWidth="1"/>
    <col min="6" max="6" width="10.42578125" style="46" bestFit="1" customWidth="1"/>
    <col min="7" max="16384" width="16.7109375" style="46"/>
  </cols>
  <sheetData>
    <row r="1" spans="1:6" x14ac:dyDescent="0.3">
      <c r="A1" s="297" t="s">
        <v>512</v>
      </c>
      <c r="B1" s="297"/>
    </row>
    <row r="2" spans="1:6" x14ac:dyDescent="0.3">
      <c r="A2" s="297" t="s">
        <v>513</v>
      </c>
      <c r="B2" s="297"/>
    </row>
    <row r="3" spans="1:6" ht="39" customHeight="1" x14ac:dyDescent="0.3">
      <c r="A3" s="297" t="s">
        <v>49</v>
      </c>
      <c r="B3" s="297"/>
      <c r="C3" s="47">
        <v>2025</v>
      </c>
      <c r="D3" s="47">
        <v>2026</v>
      </c>
      <c r="E3" s="152"/>
      <c r="F3" s="292" t="s">
        <v>59</v>
      </c>
    </row>
    <row r="4" spans="1:6" x14ac:dyDescent="0.3">
      <c r="A4" s="48" t="s">
        <v>514</v>
      </c>
      <c r="B4" s="73" t="s">
        <v>76</v>
      </c>
      <c r="C4" s="72">
        <v>0</v>
      </c>
      <c r="D4" s="72">
        <v>0</v>
      </c>
      <c r="F4" s="289" t="str">
        <f>IF(D4-C4=0,"",(D4-C4)/C4)</f>
        <v/>
      </c>
    </row>
    <row r="5" spans="1:6" x14ac:dyDescent="0.3">
      <c r="A5" s="48" t="s">
        <v>515</v>
      </c>
      <c r="B5" s="73" t="s">
        <v>80</v>
      </c>
      <c r="C5" s="72">
        <v>0</v>
      </c>
      <c r="D5" s="72">
        <v>0</v>
      </c>
      <c r="F5" s="289" t="str">
        <f t="shared" ref="F5:F31" si="0">IF(D5-C5=0,"",(D5-C5)/C5)</f>
        <v/>
      </c>
    </row>
    <row r="6" spans="1:6" x14ac:dyDescent="0.3">
      <c r="A6" s="48" t="s">
        <v>516</v>
      </c>
      <c r="B6" s="73" t="s">
        <v>86</v>
      </c>
      <c r="C6" s="72">
        <v>0</v>
      </c>
      <c r="D6" s="72">
        <v>0</v>
      </c>
      <c r="F6" s="289" t="str">
        <f t="shared" si="0"/>
        <v/>
      </c>
    </row>
    <row r="7" spans="1:6" x14ac:dyDescent="0.3">
      <c r="A7" s="48" t="s">
        <v>517</v>
      </c>
      <c r="B7" s="73" t="s">
        <v>89</v>
      </c>
      <c r="C7" s="72">
        <v>0</v>
      </c>
      <c r="D7" s="72">
        <v>0</v>
      </c>
      <c r="F7" s="289" t="str">
        <f t="shared" si="0"/>
        <v/>
      </c>
    </row>
    <row r="8" spans="1:6" x14ac:dyDescent="0.3">
      <c r="B8" s="100" t="s">
        <v>29</v>
      </c>
      <c r="C8" s="90">
        <v>0</v>
      </c>
      <c r="D8" s="90">
        <v>0</v>
      </c>
      <c r="F8" s="289" t="str">
        <f t="shared" si="0"/>
        <v/>
      </c>
    </row>
    <row r="9" spans="1:6" ht="19.149999999999999" customHeight="1" x14ac:dyDescent="0.3">
      <c r="A9" s="118" t="s">
        <v>90</v>
      </c>
      <c r="B9" s="83"/>
      <c r="C9" s="72"/>
      <c r="D9" s="72"/>
      <c r="F9" s="289" t="str">
        <f t="shared" si="0"/>
        <v/>
      </c>
    </row>
    <row r="10" spans="1:6" x14ac:dyDescent="0.3">
      <c r="A10" s="48" t="s">
        <v>518</v>
      </c>
      <c r="B10" s="73" t="s">
        <v>92</v>
      </c>
      <c r="C10" s="72">
        <v>500</v>
      </c>
      <c r="D10" s="72">
        <v>500</v>
      </c>
      <c r="F10" s="289" t="str">
        <f t="shared" si="0"/>
        <v/>
      </c>
    </row>
    <row r="11" spans="1:6" x14ac:dyDescent="0.3">
      <c r="A11" s="48" t="s">
        <v>519</v>
      </c>
      <c r="B11" s="73" t="s">
        <v>94</v>
      </c>
      <c r="C11" s="72">
        <v>50</v>
      </c>
      <c r="D11" s="72">
        <v>50</v>
      </c>
      <c r="F11" s="289" t="str">
        <f t="shared" si="0"/>
        <v/>
      </c>
    </row>
    <row r="12" spans="1:6" ht="19.149999999999999" customHeight="1" x14ac:dyDescent="0.3">
      <c r="A12" s="118"/>
      <c r="B12" s="100" t="s">
        <v>29</v>
      </c>
      <c r="C12" s="90">
        <f>SUM(C10:C11)</f>
        <v>550</v>
      </c>
      <c r="D12" s="90">
        <f>SUM(D10:D11)</f>
        <v>550</v>
      </c>
      <c r="F12" s="289" t="str">
        <f t="shared" si="0"/>
        <v/>
      </c>
    </row>
    <row r="13" spans="1:6" ht="19.149999999999999" customHeight="1" x14ac:dyDescent="0.3">
      <c r="A13" s="297" t="s">
        <v>95</v>
      </c>
      <c r="B13" s="297"/>
      <c r="C13" s="72"/>
      <c r="D13" s="72"/>
      <c r="F13" s="289" t="str">
        <f t="shared" si="0"/>
        <v/>
      </c>
    </row>
    <row r="14" spans="1:6" x14ac:dyDescent="0.3">
      <c r="A14" s="48" t="s">
        <v>520</v>
      </c>
      <c r="B14" s="73" t="s">
        <v>521</v>
      </c>
      <c r="C14" s="72">
        <v>1000</v>
      </c>
      <c r="D14" s="72">
        <v>1000</v>
      </c>
      <c r="F14" s="289" t="str">
        <f t="shared" si="0"/>
        <v/>
      </c>
    </row>
    <row r="15" spans="1:6" x14ac:dyDescent="0.3">
      <c r="A15" s="48" t="s">
        <v>522</v>
      </c>
      <c r="B15" s="73" t="s">
        <v>103</v>
      </c>
      <c r="C15" s="72">
        <v>0</v>
      </c>
      <c r="D15" s="72">
        <v>0</v>
      </c>
      <c r="F15" s="289" t="str">
        <f t="shared" si="0"/>
        <v/>
      </c>
    </row>
    <row r="16" spans="1:6" x14ac:dyDescent="0.3">
      <c r="A16" s="48"/>
      <c r="B16" s="73" t="s">
        <v>399</v>
      </c>
      <c r="C16" s="72">
        <v>0</v>
      </c>
      <c r="D16" s="72">
        <v>0</v>
      </c>
      <c r="F16" s="289" t="str">
        <f t="shared" si="0"/>
        <v/>
      </c>
    </row>
    <row r="17" spans="1:6" x14ac:dyDescent="0.3">
      <c r="A17" s="48" t="s">
        <v>523</v>
      </c>
      <c r="B17" s="73" t="s">
        <v>112</v>
      </c>
      <c r="C17" s="72">
        <v>0</v>
      </c>
      <c r="D17" s="72">
        <v>0</v>
      </c>
      <c r="F17" s="289" t="str">
        <f t="shared" si="0"/>
        <v/>
      </c>
    </row>
    <row r="18" spans="1:6" x14ac:dyDescent="0.3">
      <c r="A18" s="48" t="s">
        <v>524</v>
      </c>
      <c r="B18" s="73" t="s">
        <v>115</v>
      </c>
      <c r="C18" s="72">
        <v>20000</v>
      </c>
      <c r="D18" s="72">
        <v>20000</v>
      </c>
      <c r="F18" s="289" t="str">
        <f t="shared" si="0"/>
        <v/>
      </c>
    </row>
    <row r="19" spans="1:6" x14ac:dyDescent="0.3">
      <c r="A19" s="48"/>
      <c r="B19" s="73" t="s">
        <v>525</v>
      </c>
      <c r="C19" s="72">
        <v>0</v>
      </c>
      <c r="D19" s="72">
        <v>0</v>
      </c>
      <c r="F19" s="289" t="str">
        <f t="shared" si="0"/>
        <v/>
      </c>
    </row>
    <row r="20" spans="1:6" x14ac:dyDescent="0.3">
      <c r="A20" s="48" t="s">
        <v>526</v>
      </c>
      <c r="B20" s="73" t="s">
        <v>121</v>
      </c>
      <c r="C20" s="72">
        <v>3500</v>
      </c>
      <c r="D20" s="72">
        <v>3500</v>
      </c>
      <c r="F20" s="289" t="str">
        <f t="shared" si="0"/>
        <v/>
      </c>
    </row>
    <row r="21" spans="1:6" x14ac:dyDescent="0.3">
      <c r="A21" s="48"/>
      <c r="B21" s="73" t="s">
        <v>527</v>
      </c>
      <c r="C21" s="72">
        <v>0</v>
      </c>
      <c r="D21" s="72">
        <v>0</v>
      </c>
      <c r="F21" s="289" t="str">
        <f t="shared" si="0"/>
        <v/>
      </c>
    </row>
    <row r="22" spans="1:6" x14ac:dyDescent="0.3">
      <c r="A22" s="48"/>
      <c r="B22" s="73" t="s">
        <v>128</v>
      </c>
      <c r="C22" s="72">
        <v>0</v>
      </c>
      <c r="D22" s="72">
        <v>0</v>
      </c>
      <c r="F22" s="289" t="str">
        <f t="shared" si="0"/>
        <v/>
      </c>
    </row>
    <row r="23" spans="1:6" x14ac:dyDescent="0.3">
      <c r="A23" s="48"/>
      <c r="B23" s="73" t="s">
        <v>132</v>
      </c>
      <c r="C23" s="72">
        <v>0</v>
      </c>
      <c r="D23" s="72">
        <v>0</v>
      </c>
      <c r="F23" s="289" t="str">
        <f t="shared" si="0"/>
        <v/>
      </c>
    </row>
    <row r="24" spans="1:6" x14ac:dyDescent="0.3">
      <c r="A24" s="48" t="s">
        <v>528</v>
      </c>
      <c r="B24" s="73" t="s">
        <v>280</v>
      </c>
      <c r="C24" s="72">
        <v>0</v>
      </c>
      <c r="D24" s="72">
        <v>0</v>
      </c>
      <c r="F24" s="289" t="str">
        <f t="shared" si="0"/>
        <v/>
      </c>
    </row>
    <row r="25" spans="1:6" x14ac:dyDescent="0.3">
      <c r="A25" s="48" t="s">
        <v>529</v>
      </c>
      <c r="B25" s="73" t="s">
        <v>142</v>
      </c>
      <c r="C25" s="72">
        <v>0</v>
      </c>
      <c r="D25" s="72">
        <v>0</v>
      </c>
      <c r="F25" s="289" t="str">
        <f t="shared" si="0"/>
        <v/>
      </c>
    </row>
    <row r="26" spans="1:6" x14ac:dyDescent="0.3">
      <c r="A26" s="48" t="s">
        <v>530</v>
      </c>
      <c r="B26" s="73" t="s">
        <v>148</v>
      </c>
      <c r="C26" s="72">
        <v>0</v>
      </c>
      <c r="D26" s="72">
        <v>0</v>
      </c>
      <c r="F26" s="289" t="str">
        <f t="shared" si="0"/>
        <v/>
      </c>
    </row>
    <row r="27" spans="1:6" x14ac:dyDescent="0.3">
      <c r="A27" s="48" t="s">
        <v>531</v>
      </c>
      <c r="B27" s="73" t="s">
        <v>150</v>
      </c>
      <c r="C27" s="72">
        <v>3000</v>
      </c>
      <c r="D27" s="72">
        <v>3000</v>
      </c>
      <c r="F27" s="289" t="str">
        <f t="shared" si="0"/>
        <v/>
      </c>
    </row>
    <row r="28" spans="1:6" x14ac:dyDescent="0.3">
      <c r="A28" s="48" t="s">
        <v>532</v>
      </c>
      <c r="B28" s="73" t="s">
        <v>152</v>
      </c>
      <c r="C28" s="72">
        <v>0</v>
      </c>
      <c r="D28" s="72">
        <v>0</v>
      </c>
      <c r="F28" s="289" t="str">
        <f t="shared" si="0"/>
        <v/>
      </c>
    </row>
    <row r="29" spans="1:6" x14ac:dyDescent="0.3">
      <c r="B29" s="100" t="s">
        <v>29</v>
      </c>
      <c r="C29" s="90">
        <f>SUM(C14:C28)</f>
        <v>27500</v>
      </c>
      <c r="D29" s="90">
        <f>SUM(D14:D28)</f>
        <v>27500</v>
      </c>
      <c r="F29" s="289" t="str">
        <f t="shared" si="0"/>
        <v/>
      </c>
    </row>
    <row r="30" spans="1:6" x14ac:dyDescent="0.3">
      <c r="A30" s="118"/>
      <c r="B30" s="83"/>
      <c r="C30" s="72"/>
      <c r="D30" s="72"/>
      <c r="F30" s="289" t="str">
        <f t="shared" si="0"/>
        <v/>
      </c>
    </row>
    <row r="31" spans="1:6" x14ac:dyDescent="0.3">
      <c r="A31" s="298" t="s">
        <v>157</v>
      </c>
      <c r="B31" s="298"/>
      <c r="C31" s="75">
        <f>C29+C12</f>
        <v>28050</v>
      </c>
      <c r="D31" s="75">
        <f>D29+D12</f>
        <v>28050</v>
      </c>
      <c r="F31" s="289" t="str">
        <f t="shared" si="0"/>
        <v/>
      </c>
    </row>
  </sheetData>
  <mergeCells count="5">
    <mergeCell ref="A31:B31"/>
    <mergeCell ref="A1:B1"/>
    <mergeCell ref="A2:B2"/>
    <mergeCell ref="A3:B3"/>
    <mergeCell ref="A13:B13"/>
  </mergeCells>
  <printOptions horizontalCentered="1" gridLines="1"/>
  <pageMargins left="0.7" right="0.7" top="0.75" bottom="0.75" header="0.3" footer="0.3"/>
  <pageSetup paperSize="5" scale="86" fitToHeight="0" orientation="portrait" r:id="rId1"/>
  <headerFooter>
    <oddFooter>&amp;R&amp;"-,Bold Italic"City of Blytheville 2026 Budget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48"/>
  <sheetViews>
    <sheetView zoomScale="90" zoomScaleNormal="90" workbookViewId="0">
      <selection activeCell="F17" sqref="F17:F18"/>
    </sheetView>
  </sheetViews>
  <sheetFormatPr defaultColWidth="19" defaultRowHeight="18.75" x14ac:dyDescent="0.3"/>
  <cols>
    <col min="1" max="1" width="14.140625" style="46" customWidth="1"/>
    <col min="2" max="2" width="30.28515625" style="73" customWidth="1"/>
    <col min="3" max="4" width="22" style="73" customWidth="1"/>
    <col min="5" max="5" width="4.28515625" style="46" customWidth="1"/>
    <col min="6" max="6" width="10.42578125" style="46" bestFit="1" customWidth="1"/>
    <col min="7" max="16384" width="19" style="46"/>
  </cols>
  <sheetData>
    <row r="1" spans="1:6" x14ac:dyDescent="0.3">
      <c r="A1" s="297" t="s">
        <v>533</v>
      </c>
      <c r="B1" s="297"/>
    </row>
    <row r="2" spans="1:6" x14ac:dyDescent="0.3">
      <c r="A2" s="297" t="s">
        <v>534</v>
      </c>
      <c r="B2" s="297"/>
    </row>
    <row r="3" spans="1:6" ht="21.75" customHeight="1" x14ac:dyDescent="0.3">
      <c r="A3" s="297" t="s">
        <v>49</v>
      </c>
      <c r="B3" s="297"/>
      <c r="C3" s="156">
        <v>2025</v>
      </c>
      <c r="D3" s="156">
        <v>2026</v>
      </c>
      <c r="F3" s="292" t="s">
        <v>59</v>
      </c>
    </row>
    <row r="4" spans="1:6" x14ac:dyDescent="0.3">
      <c r="A4" s="48" t="s">
        <v>535</v>
      </c>
      <c r="B4" s="73" t="s">
        <v>76</v>
      </c>
      <c r="C4" s="72">
        <v>5441</v>
      </c>
      <c r="D4" s="72">
        <v>5490</v>
      </c>
      <c r="F4" s="291">
        <f>IF(D4-C4=0,"",(D4-C4)/C4)</f>
        <v>9.0056974820805005E-3</v>
      </c>
    </row>
    <row r="5" spans="1:6" x14ac:dyDescent="0.3">
      <c r="A5" s="48" t="s">
        <v>536</v>
      </c>
      <c r="B5" s="73" t="s">
        <v>80</v>
      </c>
      <c r="C5" s="72">
        <v>12176</v>
      </c>
      <c r="D5" s="72">
        <v>12456</v>
      </c>
      <c r="F5" s="291">
        <f t="shared" ref="F5:F42" si="0">IF(D5-C5=0,"",(D5-C5)/C5)</f>
        <v>2.2996057818659658E-2</v>
      </c>
    </row>
    <row r="6" spans="1:6" x14ac:dyDescent="0.3">
      <c r="A6" s="48"/>
      <c r="B6" s="53" t="s">
        <v>1038</v>
      </c>
      <c r="C6" s="72">
        <v>0</v>
      </c>
      <c r="D6" s="72">
        <v>0</v>
      </c>
      <c r="F6" s="291" t="str">
        <f t="shared" si="0"/>
        <v/>
      </c>
    </row>
    <row r="7" spans="1:6" x14ac:dyDescent="0.3">
      <c r="A7" s="48" t="s">
        <v>537</v>
      </c>
      <c r="B7" s="73" t="s">
        <v>86</v>
      </c>
      <c r="C7" s="72">
        <v>6937</v>
      </c>
      <c r="D7" s="72">
        <v>6999</v>
      </c>
      <c r="F7" s="291">
        <f t="shared" si="0"/>
        <v>8.9375810869251841E-3</v>
      </c>
    </row>
    <row r="8" spans="1:6" x14ac:dyDescent="0.3">
      <c r="A8" s="48" t="s">
        <v>538</v>
      </c>
      <c r="B8" s="73" t="s">
        <v>89</v>
      </c>
      <c r="C8" s="72">
        <v>90677</v>
      </c>
      <c r="D8" s="72">
        <v>91494</v>
      </c>
      <c r="F8" s="291">
        <f t="shared" si="0"/>
        <v>9.0100025364756222E-3</v>
      </c>
    </row>
    <row r="9" spans="1:6" x14ac:dyDescent="0.3">
      <c r="B9" s="100" t="s">
        <v>29</v>
      </c>
      <c r="C9" s="114">
        <f>SUM(C4:C8)</f>
        <v>115231</v>
      </c>
      <c r="D9" s="114">
        <f>SUM(D4:D8)</f>
        <v>116439</v>
      </c>
      <c r="F9" s="291">
        <f t="shared" si="0"/>
        <v>1.0483290086868985E-2</v>
      </c>
    </row>
    <row r="10" spans="1:6" ht="19.149999999999999" customHeight="1" x14ac:dyDescent="0.3">
      <c r="A10" s="118" t="s">
        <v>90</v>
      </c>
      <c r="B10" s="83"/>
      <c r="C10" s="72"/>
      <c r="D10" s="72"/>
      <c r="F10" s="291" t="str">
        <f t="shared" si="0"/>
        <v/>
      </c>
    </row>
    <row r="11" spans="1:6" x14ac:dyDescent="0.3">
      <c r="A11" s="48" t="s">
        <v>539</v>
      </c>
      <c r="B11" s="73" t="s">
        <v>92</v>
      </c>
      <c r="C11" s="72">
        <v>3000</v>
      </c>
      <c r="D11" s="72">
        <v>3000</v>
      </c>
      <c r="F11" s="291" t="str">
        <f t="shared" si="0"/>
        <v/>
      </c>
    </row>
    <row r="12" spans="1:6" ht="19.149999999999999" customHeight="1" x14ac:dyDescent="0.3">
      <c r="A12" s="118"/>
      <c r="B12" s="100" t="s">
        <v>29</v>
      </c>
      <c r="C12" s="114">
        <f>SUM(C11)</f>
        <v>3000</v>
      </c>
      <c r="D12" s="114">
        <f>SUM(D11)</f>
        <v>3000</v>
      </c>
      <c r="F12" s="291" t="str">
        <f t="shared" si="0"/>
        <v/>
      </c>
    </row>
    <row r="13" spans="1:6" ht="19.149999999999999" customHeight="1" x14ac:dyDescent="0.3">
      <c r="A13" s="297" t="s">
        <v>95</v>
      </c>
      <c r="B13" s="297"/>
      <c r="C13" s="72"/>
      <c r="D13" s="72"/>
      <c r="F13" s="291" t="str">
        <f t="shared" si="0"/>
        <v/>
      </c>
    </row>
    <row r="14" spans="1:6" ht="19.149999999999999" customHeight="1" x14ac:dyDescent="0.3">
      <c r="A14" s="48" t="s">
        <v>1034</v>
      </c>
      <c r="B14" s="73" t="s">
        <v>540</v>
      </c>
      <c r="C14" s="72">
        <v>600</v>
      </c>
      <c r="D14" s="72">
        <v>600</v>
      </c>
      <c r="F14" s="291" t="str">
        <f t="shared" si="0"/>
        <v/>
      </c>
    </row>
    <row r="15" spans="1:6" x14ac:dyDescent="0.3">
      <c r="A15" s="48" t="s">
        <v>541</v>
      </c>
      <c r="B15" s="73" t="s">
        <v>103</v>
      </c>
      <c r="C15" s="72">
        <v>600</v>
      </c>
      <c r="D15" s="72">
        <v>600</v>
      </c>
      <c r="F15" s="291" t="str">
        <f t="shared" si="0"/>
        <v/>
      </c>
    </row>
    <row r="16" spans="1:6" x14ac:dyDescent="0.3">
      <c r="A16" s="48" t="s">
        <v>542</v>
      </c>
      <c r="B16" s="73" t="s">
        <v>260</v>
      </c>
      <c r="C16" s="72">
        <v>1200</v>
      </c>
      <c r="D16" s="72">
        <v>1200</v>
      </c>
      <c r="F16" s="291" t="str">
        <f t="shared" si="0"/>
        <v/>
      </c>
    </row>
    <row r="17" spans="1:6" x14ac:dyDescent="0.3">
      <c r="A17" s="48" t="s">
        <v>1033</v>
      </c>
      <c r="B17" s="73" t="s">
        <v>110</v>
      </c>
      <c r="C17" s="72">
        <v>0</v>
      </c>
      <c r="D17" s="72">
        <v>12000</v>
      </c>
      <c r="F17" s="291" t="e">
        <f t="shared" si="0"/>
        <v>#DIV/0!</v>
      </c>
    </row>
    <row r="18" spans="1:6" x14ac:dyDescent="0.3">
      <c r="A18" s="48"/>
      <c r="B18" s="73" t="s">
        <v>543</v>
      </c>
      <c r="C18" s="72">
        <v>0</v>
      </c>
      <c r="D18" s="72">
        <v>1000</v>
      </c>
      <c r="F18" s="291" t="e">
        <f t="shared" si="0"/>
        <v>#DIV/0!</v>
      </c>
    </row>
    <row r="19" spans="1:6" x14ac:dyDescent="0.3">
      <c r="A19" s="48" t="s">
        <v>544</v>
      </c>
      <c r="B19" s="73" t="s">
        <v>112</v>
      </c>
      <c r="C19" s="72">
        <v>4000</v>
      </c>
      <c r="D19" s="72">
        <v>4000</v>
      </c>
      <c r="F19" s="291" t="str">
        <f t="shared" si="0"/>
        <v/>
      </c>
    </row>
    <row r="20" spans="1:6" x14ac:dyDescent="0.3">
      <c r="A20" s="48"/>
      <c r="B20" s="73" t="s">
        <v>429</v>
      </c>
      <c r="C20" s="72">
        <v>500</v>
      </c>
      <c r="D20" s="72">
        <v>500</v>
      </c>
      <c r="F20" s="291" t="str">
        <f t="shared" si="0"/>
        <v/>
      </c>
    </row>
    <row r="21" spans="1:6" x14ac:dyDescent="0.3">
      <c r="A21" s="48" t="s">
        <v>545</v>
      </c>
      <c r="B21" s="73" t="s">
        <v>123</v>
      </c>
      <c r="C21" s="72">
        <v>2500</v>
      </c>
      <c r="D21" s="72">
        <v>2500</v>
      </c>
      <c r="F21" s="291" t="str">
        <f t="shared" si="0"/>
        <v/>
      </c>
    </row>
    <row r="22" spans="1:6" x14ac:dyDescent="0.3">
      <c r="A22" s="48"/>
      <c r="B22" s="73" t="s">
        <v>1006</v>
      </c>
      <c r="C22" s="72">
        <v>12000</v>
      </c>
      <c r="D22" s="72">
        <v>12000</v>
      </c>
      <c r="F22" s="291" t="str">
        <f t="shared" si="0"/>
        <v/>
      </c>
    </row>
    <row r="23" spans="1:6" x14ac:dyDescent="0.3">
      <c r="A23" s="48" t="s">
        <v>546</v>
      </c>
      <c r="B23" s="73" t="s">
        <v>280</v>
      </c>
      <c r="C23" s="72">
        <v>500</v>
      </c>
      <c r="D23" s="72">
        <v>500</v>
      </c>
      <c r="F23" s="291" t="str">
        <f t="shared" si="0"/>
        <v/>
      </c>
    </row>
    <row r="24" spans="1:6" x14ac:dyDescent="0.3">
      <c r="A24" s="48" t="s">
        <v>547</v>
      </c>
      <c r="B24" s="73" t="s">
        <v>148</v>
      </c>
      <c r="C24" s="72" t="s">
        <v>23</v>
      </c>
      <c r="D24" s="72" t="s">
        <v>23</v>
      </c>
      <c r="F24" s="291"/>
    </row>
    <row r="25" spans="1:6" x14ac:dyDescent="0.3">
      <c r="A25" s="48"/>
      <c r="B25" s="73" t="s">
        <v>284</v>
      </c>
      <c r="C25" s="72">
        <v>250</v>
      </c>
      <c r="D25" s="72">
        <v>250</v>
      </c>
      <c r="F25" s="291" t="str">
        <f t="shared" si="0"/>
        <v/>
      </c>
    </row>
    <row r="26" spans="1:6" x14ac:dyDescent="0.3">
      <c r="A26" s="48" t="s">
        <v>548</v>
      </c>
      <c r="B26" s="73" t="s">
        <v>150</v>
      </c>
      <c r="C26" s="72">
        <v>0</v>
      </c>
      <c r="D26" s="72">
        <v>0</v>
      </c>
      <c r="F26" s="291" t="str">
        <f t="shared" si="0"/>
        <v/>
      </c>
    </row>
    <row r="27" spans="1:6" x14ac:dyDescent="0.3">
      <c r="A27" s="48" t="s">
        <v>549</v>
      </c>
      <c r="B27" s="73" t="s">
        <v>152</v>
      </c>
      <c r="C27" s="72">
        <v>1000</v>
      </c>
      <c r="D27" s="72">
        <v>1000</v>
      </c>
      <c r="F27" s="291" t="str">
        <f t="shared" si="0"/>
        <v/>
      </c>
    </row>
    <row r="28" spans="1:6" x14ac:dyDescent="0.3">
      <c r="B28" s="100" t="s">
        <v>29</v>
      </c>
      <c r="C28" s="114">
        <f>SUM(C14:C27)</f>
        <v>23150</v>
      </c>
      <c r="D28" s="114">
        <f>SUM(D14:D27)</f>
        <v>36150</v>
      </c>
      <c r="F28" s="291">
        <f t="shared" si="0"/>
        <v>0.56155507559395246</v>
      </c>
    </row>
    <row r="29" spans="1:6" x14ac:dyDescent="0.3">
      <c r="A29" s="297" t="s">
        <v>550</v>
      </c>
      <c r="B29" s="297"/>
      <c r="C29" s="72"/>
      <c r="D29" s="72"/>
      <c r="F29" s="291" t="str">
        <f t="shared" si="0"/>
        <v/>
      </c>
    </row>
    <row r="30" spans="1:6" x14ac:dyDescent="0.3">
      <c r="A30" s="48" t="s">
        <v>551</v>
      </c>
      <c r="B30" s="73" t="s">
        <v>552</v>
      </c>
      <c r="C30" s="72">
        <v>370000</v>
      </c>
      <c r="D30" s="72">
        <v>380000</v>
      </c>
      <c r="F30" s="291">
        <f t="shared" si="0"/>
        <v>2.7027027027027029E-2</v>
      </c>
    </row>
    <row r="31" spans="1:6" x14ac:dyDescent="0.3">
      <c r="B31" s="100" t="s">
        <v>29</v>
      </c>
      <c r="C31" s="114">
        <f>SUM(C30)</f>
        <v>370000</v>
      </c>
      <c r="D31" s="114">
        <f>SUM(D30)</f>
        <v>380000</v>
      </c>
      <c r="F31" s="291">
        <f t="shared" si="0"/>
        <v>2.7027027027027029E-2</v>
      </c>
    </row>
    <row r="32" spans="1:6" x14ac:dyDescent="0.3">
      <c r="A32" s="297" t="s">
        <v>553</v>
      </c>
      <c r="B32" s="297"/>
      <c r="C32" s="72"/>
      <c r="D32" s="72"/>
      <c r="F32" s="291" t="str">
        <f t="shared" si="0"/>
        <v/>
      </c>
    </row>
    <row r="33" spans="1:6" x14ac:dyDescent="0.3">
      <c r="A33" s="48" t="s">
        <v>554</v>
      </c>
      <c r="B33" s="73" t="s">
        <v>555</v>
      </c>
      <c r="C33" s="72">
        <v>50000</v>
      </c>
      <c r="D33" s="72">
        <v>50000</v>
      </c>
      <c r="F33" s="291" t="str">
        <f t="shared" si="0"/>
        <v/>
      </c>
    </row>
    <row r="34" spans="1:6" x14ac:dyDescent="0.3">
      <c r="A34" s="48" t="s">
        <v>556</v>
      </c>
      <c r="B34" s="73" t="s">
        <v>557</v>
      </c>
      <c r="C34" s="72">
        <v>1000</v>
      </c>
      <c r="D34" s="72">
        <v>1000</v>
      </c>
      <c r="F34" s="291" t="str">
        <f t="shared" si="0"/>
        <v/>
      </c>
    </row>
    <row r="35" spans="1:6" x14ac:dyDescent="0.3">
      <c r="A35" s="48" t="s">
        <v>558</v>
      </c>
      <c r="B35" s="73" t="s">
        <v>559</v>
      </c>
      <c r="C35" s="72">
        <v>17500</v>
      </c>
      <c r="D35" s="72">
        <v>17500</v>
      </c>
      <c r="F35" s="291" t="str">
        <f t="shared" si="0"/>
        <v/>
      </c>
    </row>
    <row r="36" spans="1:6" x14ac:dyDescent="0.3">
      <c r="B36" s="100" t="s">
        <v>29</v>
      </c>
      <c r="C36" s="114">
        <f>SUM(C33:C35)</f>
        <v>68500</v>
      </c>
      <c r="D36" s="114">
        <f>SUM(D33:D35)</f>
        <v>68500</v>
      </c>
      <c r="F36" s="291" t="str">
        <f t="shared" si="0"/>
        <v/>
      </c>
    </row>
    <row r="37" spans="1:6" x14ac:dyDescent="0.3">
      <c r="A37" s="300" t="s">
        <v>560</v>
      </c>
      <c r="B37" s="300"/>
      <c r="C37" s="72" t="s">
        <v>1027</v>
      </c>
      <c r="D37" s="72" t="s">
        <v>1027</v>
      </c>
      <c r="F37" s="291"/>
    </row>
    <row r="38" spans="1:6" x14ac:dyDescent="0.3">
      <c r="A38" s="48" t="s">
        <v>561</v>
      </c>
      <c r="B38" s="73" t="s">
        <v>420</v>
      </c>
      <c r="C38" s="72">
        <v>8000</v>
      </c>
      <c r="D38" s="72">
        <v>22000</v>
      </c>
      <c r="F38" s="291">
        <f t="shared" si="0"/>
        <v>1.75</v>
      </c>
    </row>
    <row r="39" spans="1:6" x14ac:dyDescent="0.3">
      <c r="A39" s="48" t="s">
        <v>562</v>
      </c>
      <c r="B39" s="73" t="s">
        <v>563</v>
      </c>
      <c r="C39" s="72">
        <v>500</v>
      </c>
      <c r="D39" s="72">
        <v>500</v>
      </c>
      <c r="F39" s="291" t="str">
        <f t="shared" si="0"/>
        <v/>
      </c>
    </row>
    <row r="40" spans="1:6" x14ac:dyDescent="0.3">
      <c r="B40" s="100" t="s">
        <v>29</v>
      </c>
      <c r="C40" s="114">
        <f>SUM(C38:C39)</f>
        <v>8500</v>
      </c>
      <c r="D40" s="114">
        <f>SUM(D38:D39)</f>
        <v>22500</v>
      </c>
      <c r="F40" s="291">
        <f t="shared" si="0"/>
        <v>1.6470588235294117</v>
      </c>
    </row>
    <row r="41" spans="1:6" x14ac:dyDescent="0.3">
      <c r="C41" s="72"/>
      <c r="D41" s="72"/>
      <c r="F41" s="291" t="str">
        <f t="shared" si="0"/>
        <v/>
      </c>
    </row>
    <row r="42" spans="1:6" x14ac:dyDescent="0.3">
      <c r="A42" s="298" t="s">
        <v>157</v>
      </c>
      <c r="B42" s="298"/>
      <c r="C42" s="258">
        <f>C40+C36+C31+C28+C12+C9</f>
        <v>588381</v>
      </c>
      <c r="D42" s="258">
        <f>D40+D36+D31+D28+D12+D9</f>
        <v>626589</v>
      </c>
      <c r="F42" s="291">
        <f t="shared" si="0"/>
        <v>6.4937514977540065E-2</v>
      </c>
    </row>
    <row r="43" spans="1:6" x14ac:dyDescent="0.3">
      <c r="A43" s="118"/>
      <c r="B43" s="83"/>
    </row>
    <row r="44" spans="1:6" hidden="1" x14ac:dyDescent="0.3">
      <c r="A44" s="117" t="s">
        <v>564</v>
      </c>
    </row>
    <row r="45" spans="1:6" hidden="1" x14ac:dyDescent="0.3">
      <c r="B45" s="80" t="s">
        <v>565</v>
      </c>
    </row>
    <row r="47" spans="1:6" x14ac:dyDescent="0.3">
      <c r="B47" s="86"/>
    </row>
    <row r="48" spans="1:6" x14ac:dyDescent="0.3">
      <c r="B48" s="86"/>
    </row>
  </sheetData>
  <mergeCells count="8">
    <mergeCell ref="A32:B32"/>
    <mergeCell ref="A37:B37"/>
    <mergeCell ref="A42:B42"/>
    <mergeCell ref="A1:B1"/>
    <mergeCell ref="A2:B2"/>
    <mergeCell ref="A3:B3"/>
    <mergeCell ref="A13:B13"/>
    <mergeCell ref="A29:B29"/>
  </mergeCells>
  <printOptions horizontalCentered="1" gridLines="1"/>
  <pageMargins left="0.7" right="0.7" top="0.75" bottom="0.75" header="0.3" footer="0.3"/>
  <pageSetup paperSize="5" scale="87" fitToHeight="0" orientation="portrait" r:id="rId1"/>
  <headerFooter>
    <oddFooter>&amp;R&amp;"-,Bold Italic"City of Blytheville 2026 Budget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51"/>
  <sheetViews>
    <sheetView topLeftCell="A23" zoomScaleNormal="100" workbookViewId="0">
      <selection activeCell="I5" sqref="I5:I51"/>
    </sheetView>
  </sheetViews>
  <sheetFormatPr defaultColWidth="9.140625" defaultRowHeight="17.25" x14ac:dyDescent="0.3"/>
  <cols>
    <col min="1" max="1" width="11.7109375" style="160" bestFit="1" customWidth="1"/>
    <col min="2" max="2" width="39" style="164" customWidth="1"/>
    <col min="3" max="3" width="14" style="160" hidden="1" customWidth="1"/>
    <col min="4" max="4" width="10.28515625" style="157" hidden="1" customWidth="1"/>
    <col min="5" max="5" width="10.28515625" style="158" hidden="1" customWidth="1"/>
    <col min="6" max="6" width="17.5703125" style="159" customWidth="1"/>
    <col min="7" max="7" width="18.85546875" style="159" customWidth="1"/>
    <col min="8" max="8" width="2.5703125" style="160" customWidth="1"/>
    <col min="9" max="9" width="10.42578125" style="160" bestFit="1" customWidth="1"/>
    <col min="10" max="16384" width="9.140625" style="160"/>
  </cols>
  <sheetData>
    <row r="1" spans="1:9" ht="19.5" x14ac:dyDescent="0.45">
      <c r="A1" s="311" t="s">
        <v>24</v>
      </c>
      <c r="B1" s="311"/>
      <c r="C1" s="312"/>
    </row>
    <row r="2" spans="1:9" ht="19.5" x14ac:dyDescent="0.45">
      <c r="A2" s="311" t="s">
        <v>566</v>
      </c>
      <c r="B2" s="311"/>
      <c r="C2" s="312"/>
    </row>
    <row r="3" spans="1:9" ht="19.5" hidden="1" x14ac:dyDescent="0.45">
      <c r="A3" s="313"/>
      <c r="B3" s="313"/>
      <c r="C3" s="314"/>
    </row>
    <row r="4" spans="1:9" ht="30.75" customHeight="1" x14ac:dyDescent="0.45">
      <c r="A4" s="311" t="s">
        <v>49</v>
      </c>
      <c r="B4" s="311"/>
      <c r="C4" s="161" t="s">
        <v>160</v>
      </c>
      <c r="D4" s="162" t="s">
        <v>74</v>
      </c>
      <c r="F4" s="217">
        <v>2025</v>
      </c>
      <c r="G4" s="217">
        <v>2026</v>
      </c>
      <c r="I4" s="292" t="s">
        <v>59</v>
      </c>
    </row>
    <row r="5" spans="1:9" x14ac:dyDescent="0.3">
      <c r="A5" s="163" t="s">
        <v>567</v>
      </c>
      <c r="B5" s="164" t="s">
        <v>89</v>
      </c>
      <c r="C5" s="165">
        <v>491000</v>
      </c>
      <c r="D5" s="157" t="e">
        <f>SUM((#REF!-#REF!)/#REF!)*100</f>
        <v>#REF!</v>
      </c>
      <c r="F5" s="159">
        <v>652240</v>
      </c>
      <c r="G5" s="159">
        <v>652050</v>
      </c>
      <c r="I5" s="289">
        <f>IF(G5-F5=0,"",(G5-F5)/F5)</f>
        <v>-2.9130381454679262E-4</v>
      </c>
    </row>
    <row r="6" spans="1:9" x14ac:dyDescent="0.3">
      <c r="A6" s="163" t="s">
        <v>568</v>
      </c>
      <c r="B6" s="164" t="s">
        <v>76</v>
      </c>
      <c r="C6" s="166">
        <v>33000</v>
      </c>
      <c r="D6" s="157" t="e">
        <f>SUM((#REF!-#REF!)/#REF!)*100</f>
        <v>#REF!</v>
      </c>
      <c r="F6" s="159">
        <v>40000</v>
      </c>
      <c r="G6" s="159">
        <v>37800</v>
      </c>
      <c r="I6" s="289">
        <f t="shared" ref="I6:I51" si="0">IF(G6-F6=0,"",(G6-F6)/F6)</f>
        <v>-5.5E-2</v>
      </c>
    </row>
    <row r="7" spans="1:9" x14ac:dyDescent="0.3">
      <c r="A7" s="163" t="s">
        <v>569</v>
      </c>
      <c r="B7" s="164" t="s">
        <v>86</v>
      </c>
      <c r="C7" s="166">
        <v>37200</v>
      </c>
      <c r="D7" s="157" t="e">
        <f>SUM((#REF!-#REF!)/#REF!)*100</f>
        <v>#REF!</v>
      </c>
      <c r="F7" s="159">
        <v>49897</v>
      </c>
      <c r="G7" s="159">
        <v>48195</v>
      </c>
      <c r="I7" s="289">
        <f t="shared" si="0"/>
        <v>-3.4110267150329679E-2</v>
      </c>
    </row>
    <row r="8" spans="1:9" x14ac:dyDescent="0.3">
      <c r="A8" s="163" t="s">
        <v>570</v>
      </c>
      <c r="B8" s="164" t="s">
        <v>80</v>
      </c>
      <c r="C8" s="166">
        <v>54900</v>
      </c>
      <c r="D8" s="157" t="e">
        <f>SUM((#REF!-#REF!)/#REF!)*100</f>
        <v>#REF!</v>
      </c>
      <c r="F8" s="159">
        <v>97408</v>
      </c>
      <c r="G8" s="159">
        <v>87540</v>
      </c>
      <c r="I8" s="289">
        <f t="shared" si="0"/>
        <v>-0.10130584756898817</v>
      </c>
    </row>
    <row r="9" spans="1:9" x14ac:dyDescent="0.3">
      <c r="A9" s="163" t="s">
        <v>571</v>
      </c>
      <c r="B9" s="164" t="s">
        <v>148</v>
      </c>
      <c r="C9" s="166">
        <v>6850</v>
      </c>
      <c r="D9" s="157" t="e">
        <f>SUM((#REF!-#REF!)/#REF!)*100</f>
        <v>#REF!</v>
      </c>
      <c r="F9" s="159">
        <v>12000</v>
      </c>
      <c r="G9" s="159">
        <v>13000</v>
      </c>
      <c r="I9" s="289">
        <f t="shared" si="0"/>
        <v>8.3333333333333329E-2</v>
      </c>
    </row>
    <row r="10" spans="1:9" x14ac:dyDescent="0.3">
      <c r="A10" s="163" t="s">
        <v>572</v>
      </c>
      <c r="B10" s="164" t="s">
        <v>650</v>
      </c>
      <c r="C10" s="166">
        <v>2500</v>
      </c>
      <c r="D10" s="157" t="e">
        <f>SUM((#REF!-#REF!)/#REF!)*100</f>
        <v>#REF!</v>
      </c>
      <c r="F10" s="159">
        <v>1500</v>
      </c>
      <c r="G10" s="159">
        <v>1500</v>
      </c>
      <c r="I10" s="289" t="str">
        <f t="shared" si="0"/>
        <v/>
      </c>
    </row>
    <row r="11" spans="1:9" x14ac:dyDescent="0.3">
      <c r="A11" s="163" t="s">
        <v>573</v>
      </c>
      <c r="B11" s="164" t="s">
        <v>144</v>
      </c>
      <c r="C11" s="166">
        <v>1000</v>
      </c>
      <c r="D11" s="157">
        <v>100</v>
      </c>
      <c r="F11" s="159">
        <v>1500</v>
      </c>
      <c r="G11" s="159">
        <v>1000</v>
      </c>
      <c r="I11" s="289">
        <f t="shared" si="0"/>
        <v>-0.33333333333333331</v>
      </c>
    </row>
    <row r="12" spans="1:9" ht="19.5" x14ac:dyDescent="0.45">
      <c r="A12" s="163" t="s">
        <v>574</v>
      </c>
      <c r="B12" s="164" t="s">
        <v>575</v>
      </c>
      <c r="C12" s="167">
        <v>4500</v>
      </c>
      <c r="D12" s="157" t="e">
        <f>SUM((#REF!-#REF!)/#REF!)*100</f>
        <v>#REF!</v>
      </c>
      <c r="F12" s="159">
        <v>16000</v>
      </c>
      <c r="G12" s="159">
        <v>16000</v>
      </c>
      <c r="I12" s="289" t="str">
        <f t="shared" si="0"/>
        <v/>
      </c>
    </row>
    <row r="13" spans="1:9" ht="19.5" x14ac:dyDescent="0.45">
      <c r="B13" s="168" t="s">
        <v>29</v>
      </c>
      <c r="C13" s="169">
        <f>SUM(C5:C12)</f>
        <v>630950</v>
      </c>
      <c r="D13" s="157" t="e">
        <f>SUM((#REF!-#REF!)/#REF!)*100</f>
        <v>#REF!</v>
      </c>
      <c r="F13" s="173">
        <f>SUM(F5:F12)</f>
        <v>870545</v>
      </c>
      <c r="G13" s="173">
        <f>SUM(G5:G12)</f>
        <v>857085</v>
      </c>
      <c r="I13" s="289">
        <f t="shared" si="0"/>
        <v>-1.5461578666237817E-2</v>
      </c>
    </row>
    <row r="14" spans="1:9" hidden="1" x14ac:dyDescent="0.3">
      <c r="A14" s="163"/>
      <c r="C14" s="166"/>
      <c r="I14" s="289" t="str">
        <f t="shared" si="0"/>
        <v/>
      </c>
    </row>
    <row r="15" spans="1:9" x14ac:dyDescent="0.3">
      <c r="A15" s="311" t="s">
        <v>95</v>
      </c>
      <c r="B15" s="311"/>
      <c r="C15" s="166"/>
      <c r="I15" s="289" t="str">
        <f t="shared" si="0"/>
        <v/>
      </c>
    </row>
    <row r="16" spans="1:9" x14ac:dyDescent="0.3">
      <c r="A16" s="163" t="s">
        <v>740</v>
      </c>
      <c r="B16" s="164" t="s">
        <v>741</v>
      </c>
      <c r="C16" s="166"/>
      <c r="F16" s="159">
        <v>15000</v>
      </c>
      <c r="G16" s="159">
        <v>10000</v>
      </c>
      <c r="I16" s="289">
        <f t="shared" si="0"/>
        <v>-0.33333333333333331</v>
      </c>
    </row>
    <row r="17" spans="1:9" x14ac:dyDescent="0.3">
      <c r="A17" s="163" t="s">
        <v>576</v>
      </c>
      <c r="B17" s="164" t="s">
        <v>110</v>
      </c>
      <c r="C17" s="170">
        <v>150000</v>
      </c>
      <c r="D17" s="157" t="e">
        <f>SUM((#REF!-#REF!)/#REF!)*100</f>
        <v>#REF!</v>
      </c>
      <c r="E17" s="160"/>
      <c r="F17" s="159">
        <v>140000</v>
      </c>
      <c r="G17" s="159">
        <v>160000</v>
      </c>
      <c r="I17" s="289">
        <f t="shared" si="0"/>
        <v>0.14285714285714285</v>
      </c>
    </row>
    <row r="18" spans="1:9" x14ac:dyDescent="0.3">
      <c r="A18" s="163" t="s">
        <v>577</v>
      </c>
      <c r="B18" s="164" t="s">
        <v>108</v>
      </c>
      <c r="C18" s="166">
        <v>1100</v>
      </c>
      <c r="D18" s="157" t="e">
        <f>SUM((#REF!-#REF!)/#REF!)*100</f>
        <v>#REF!</v>
      </c>
      <c r="E18" s="160"/>
      <c r="F18" s="159">
        <v>2500</v>
      </c>
      <c r="G18" s="159">
        <v>115000</v>
      </c>
      <c r="I18" s="289">
        <f t="shared" si="0"/>
        <v>45</v>
      </c>
    </row>
    <row r="19" spans="1:9" x14ac:dyDescent="0.3">
      <c r="A19" s="163" t="s">
        <v>578</v>
      </c>
      <c r="B19" s="164" t="s">
        <v>652</v>
      </c>
      <c r="C19" s="166">
        <v>40000</v>
      </c>
      <c r="D19" s="157" t="e">
        <f>SUM((#REF!-#REF!)/#REF!)*100</f>
        <v>#REF!</v>
      </c>
      <c r="E19" s="160"/>
      <c r="F19" s="159">
        <v>27000</v>
      </c>
      <c r="G19" s="159">
        <v>27000</v>
      </c>
      <c r="I19" s="289" t="str">
        <f t="shared" si="0"/>
        <v/>
      </c>
    </row>
    <row r="20" spans="1:9" x14ac:dyDescent="0.3">
      <c r="A20" s="163" t="s">
        <v>579</v>
      </c>
      <c r="B20" s="164" t="s">
        <v>280</v>
      </c>
      <c r="C20" s="166">
        <v>5100</v>
      </c>
      <c r="D20" s="157" t="e">
        <f>SUM((#REF!-#REF!)/#REF!)*100</f>
        <v>#REF!</v>
      </c>
      <c r="E20" s="160"/>
      <c r="F20" s="159">
        <v>6000</v>
      </c>
      <c r="G20" s="159">
        <v>6000</v>
      </c>
      <c r="I20" s="289" t="str">
        <f t="shared" si="0"/>
        <v/>
      </c>
    </row>
    <row r="21" spans="1:9" x14ac:dyDescent="0.3">
      <c r="A21" s="163" t="s">
        <v>580</v>
      </c>
      <c r="B21" s="164" t="s">
        <v>581</v>
      </c>
      <c r="C21" s="166">
        <v>18000</v>
      </c>
      <c r="D21" s="157" t="e">
        <f>SUM((#REF!-#REF!)/#REF!)*100</f>
        <v>#REF!</v>
      </c>
      <c r="E21" s="160"/>
      <c r="F21" s="159">
        <v>20000</v>
      </c>
      <c r="G21" s="159">
        <v>10000</v>
      </c>
      <c r="I21" s="289">
        <f t="shared" si="0"/>
        <v>-0.5</v>
      </c>
    </row>
    <row r="22" spans="1:9" x14ac:dyDescent="0.3">
      <c r="A22" s="163" t="s">
        <v>582</v>
      </c>
      <c r="B22" s="164" t="s">
        <v>121</v>
      </c>
      <c r="C22" s="166">
        <v>98500</v>
      </c>
      <c r="D22" s="157" t="e">
        <f>SUM((#REF!-#REF!)/#REF!)*100</f>
        <v>#REF!</v>
      </c>
      <c r="E22" s="160"/>
      <c r="F22" s="159">
        <v>400000</v>
      </c>
      <c r="G22" s="159">
        <v>400000</v>
      </c>
      <c r="I22" s="289" t="str">
        <f t="shared" si="0"/>
        <v/>
      </c>
    </row>
    <row r="23" spans="1:9" x14ac:dyDescent="0.3">
      <c r="A23" s="163" t="s">
        <v>583</v>
      </c>
      <c r="B23" s="164" t="s">
        <v>268</v>
      </c>
      <c r="C23" s="166">
        <v>900</v>
      </c>
      <c r="D23" s="157" t="e">
        <f>SUM((#REF!-#REF!)/#REF!)*100</f>
        <v>#REF!</v>
      </c>
      <c r="E23" s="160"/>
      <c r="F23" s="159">
        <v>500</v>
      </c>
      <c r="G23" s="159">
        <v>300</v>
      </c>
      <c r="I23" s="289">
        <f t="shared" si="0"/>
        <v>-0.4</v>
      </c>
    </row>
    <row r="24" spans="1:9" x14ac:dyDescent="0.3">
      <c r="A24" s="163" t="s">
        <v>584</v>
      </c>
      <c r="B24" s="164" t="s">
        <v>150</v>
      </c>
      <c r="C24" s="166">
        <v>249000</v>
      </c>
      <c r="D24" s="157" t="e">
        <f>SUM((#REF!-#REF!)/#REF!)*100</f>
        <v>#REF!</v>
      </c>
      <c r="E24" s="160"/>
      <c r="F24" s="159">
        <v>270000</v>
      </c>
      <c r="G24" s="159">
        <v>325000</v>
      </c>
      <c r="I24" s="289">
        <f t="shared" si="0"/>
        <v>0.20370370370370369</v>
      </c>
    </row>
    <row r="25" spans="1:9" x14ac:dyDescent="0.3">
      <c r="A25" s="163" t="s">
        <v>585</v>
      </c>
      <c r="B25" s="164" t="s">
        <v>586</v>
      </c>
      <c r="C25" s="166">
        <v>200</v>
      </c>
      <c r="D25" s="157" t="e">
        <f>SUM((#REF!-#REF!)/#REF!)*100</f>
        <v>#REF!</v>
      </c>
      <c r="E25" s="160"/>
      <c r="F25" s="159">
        <v>0</v>
      </c>
      <c r="I25" s="289" t="str">
        <f t="shared" si="0"/>
        <v/>
      </c>
    </row>
    <row r="26" spans="1:9" x14ac:dyDescent="0.3">
      <c r="A26" s="163" t="s">
        <v>587</v>
      </c>
      <c r="B26" s="164" t="s">
        <v>301</v>
      </c>
      <c r="C26" s="166">
        <v>6000</v>
      </c>
      <c r="D26" s="157" t="e">
        <f>SUM((#REF!-#REF!)/#REF!)*100</f>
        <v>#REF!</v>
      </c>
      <c r="E26" s="160"/>
      <c r="F26" s="159">
        <v>8000</v>
      </c>
      <c r="G26" s="159">
        <v>8000</v>
      </c>
      <c r="I26" s="289" t="str">
        <f t="shared" si="0"/>
        <v/>
      </c>
    </row>
    <row r="27" spans="1:9" x14ac:dyDescent="0.3">
      <c r="A27" s="163" t="s">
        <v>588</v>
      </c>
      <c r="B27" s="164" t="s">
        <v>589</v>
      </c>
      <c r="C27" s="166">
        <v>1000</v>
      </c>
      <c r="D27" s="157">
        <v>100</v>
      </c>
      <c r="E27" s="160"/>
      <c r="F27" s="159">
        <v>0</v>
      </c>
      <c r="I27" s="289" t="str">
        <f t="shared" si="0"/>
        <v/>
      </c>
    </row>
    <row r="28" spans="1:9" x14ac:dyDescent="0.3">
      <c r="A28" s="163" t="s">
        <v>590</v>
      </c>
      <c r="B28" s="164" t="s">
        <v>115</v>
      </c>
      <c r="C28" s="166">
        <v>12800</v>
      </c>
      <c r="D28" s="157" t="e">
        <f>SUM((#REF!-#REF!)/#REF!)*100</f>
        <v>#REF!</v>
      </c>
      <c r="E28" s="160"/>
      <c r="F28" s="159">
        <v>22000</v>
      </c>
      <c r="G28" s="159">
        <v>22000</v>
      </c>
      <c r="I28" s="289" t="str">
        <f t="shared" si="0"/>
        <v/>
      </c>
    </row>
    <row r="29" spans="1:9" x14ac:dyDescent="0.3">
      <c r="A29" s="163" t="s">
        <v>591</v>
      </c>
      <c r="B29" s="164" t="s">
        <v>92</v>
      </c>
      <c r="C29" s="166">
        <v>59000</v>
      </c>
      <c r="D29" s="157" t="e">
        <f>SUM((#REF!-#REF!)/#REF!)*100</f>
        <v>#REF!</v>
      </c>
      <c r="E29" s="160"/>
      <c r="F29" s="159">
        <v>37000</v>
      </c>
      <c r="G29" s="159">
        <v>37000</v>
      </c>
      <c r="I29" s="289" t="str">
        <f t="shared" si="0"/>
        <v/>
      </c>
    </row>
    <row r="30" spans="1:9" ht="16.5" customHeight="1" x14ac:dyDescent="0.3">
      <c r="A30" s="163" t="s">
        <v>592</v>
      </c>
      <c r="B30" s="164" t="s">
        <v>593</v>
      </c>
      <c r="C30" s="166">
        <v>3800</v>
      </c>
      <c r="D30" s="157" t="e">
        <f>SUM((#REF!-#REF!)/#REF!)*100</f>
        <v>#REF!</v>
      </c>
      <c r="E30" s="160"/>
      <c r="F30" s="159">
        <v>4000</v>
      </c>
      <c r="G30" s="159">
        <v>6000</v>
      </c>
      <c r="I30" s="289">
        <f t="shared" si="0"/>
        <v>0.5</v>
      </c>
    </row>
    <row r="31" spans="1:9" x14ac:dyDescent="0.3">
      <c r="A31" s="163" t="s">
        <v>594</v>
      </c>
      <c r="B31" s="164" t="s">
        <v>101</v>
      </c>
      <c r="C31" s="166">
        <v>6500</v>
      </c>
      <c r="D31" s="157">
        <v>100</v>
      </c>
      <c r="E31" s="160"/>
      <c r="F31" s="159">
        <v>5000</v>
      </c>
      <c r="G31" s="159">
        <v>15000</v>
      </c>
      <c r="I31" s="289">
        <f t="shared" si="0"/>
        <v>2</v>
      </c>
    </row>
    <row r="32" spans="1:9" x14ac:dyDescent="0.3">
      <c r="A32" s="163" t="s">
        <v>595</v>
      </c>
      <c r="B32" s="164" t="s">
        <v>417</v>
      </c>
      <c r="C32" s="166">
        <v>800</v>
      </c>
      <c r="D32" s="157">
        <v>100</v>
      </c>
      <c r="E32" s="160"/>
      <c r="F32" s="159" t="s">
        <v>23</v>
      </c>
      <c r="I32" s="289" t="e">
        <f t="shared" si="0"/>
        <v>#VALUE!</v>
      </c>
    </row>
    <row r="33" spans="1:9" x14ac:dyDescent="0.3">
      <c r="A33" s="163" t="s">
        <v>596</v>
      </c>
      <c r="B33" s="164" t="s">
        <v>597</v>
      </c>
      <c r="C33" s="166">
        <v>0</v>
      </c>
      <c r="D33" s="157">
        <v>0</v>
      </c>
      <c r="E33" s="160"/>
      <c r="F33" s="159">
        <v>0</v>
      </c>
      <c r="I33" s="289" t="str">
        <f t="shared" si="0"/>
        <v/>
      </c>
    </row>
    <row r="34" spans="1:9" x14ac:dyDescent="0.3">
      <c r="A34" s="163" t="s">
        <v>598</v>
      </c>
      <c r="B34" s="164" t="s">
        <v>653</v>
      </c>
      <c r="C34" s="166">
        <v>9500</v>
      </c>
      <c r="D34" s="157" t="e">
        <f>SUM((#REF!-#REF!)/#REF!)*100</f>
        <v>#REF!</v>
      </c>
      <c r="E34" s="160"/>
      <c r="F34" s="159">
        <v>10000</v>
      </c>
      <c r="G34" s="159">
        <v>11000</v>
      </c>
      <c r="I34" s="289">
        <f t="shared" si="0"/>
        <v>0.1</v>
      </c>
    </row>
    <row r="35" spans="1:9" x14ac:dyDescent="0.3">
      <c r="A35" s="163" t="s">
        <v>599</v>
      </c>
      <c r="B35" s="164" t="s">
        <v>117</v>
      </c>
      <c r="C35" s="166">
        <v>20000</v>
      </c>
      <c r="D35" s="157" t="e">
        <f>SUM((#REF!-#REF!)/#REF!)*100</f>
        <v>#REF!</v>
      </c>
      <c r="E35" s="160"/>
      <c r="F35" s="159">
        <v>45000</v>
      </c>
      <c r="G35" s="159">
        <v>45000</v>
      </c>
      <c r="I35" s="289" t="str">
        <f t="shared" si="0"/>
        <v/>
      </c>
    </row>
    <row r="36" spans="1:9" x14ac:dyDescent="0.3">
      <c r="A36" s="163" t="s">
        <v>600</v>
      </c>
      <c r="B36" s="164" t="s">
        <v>654</v>
      </c>
      <c r="C36" s="166">
        <v>1000</v>
      </c>
      <c r="D36" s="157" t="e">
        <f>SUM((#REF!-#REF!)/#REF!)*100</f>
        <v>#REF!</v>
      </c>
      <c r="E36" s="160"/>
      <c r="F36" s="159">
        <v>500</v>
      </c>
      <c r="G36" s="159">
        <v>600</v>
      </c>
      <c r="I36" s="289">
        <f t="shared" si="0"/>
        <v>0.2</v>
      </c>
    </row>
    <row r="37" spans="1:9" x14ac:dyDescent="0.3">
      <c r="A37" s="163" t="s">
        <v>601</v>
      </c>
      <c r="B37" s="164" t="s">
        <v>119</v>
      </c>
      <c r="C37" s="166">
        <v>2000</v>
      </c>
      <c r="D37" s="157">
        <v>100</v>
      </c>
      <c r="E37" s="160"/>
      <c r="F37" s="159">
        <v>0</v>
      </c>
      <c r="I37" s="289" t="str">
        <f t="shared" si="0"/>
        <v/>
      </c>
    </row>
    <row r="38" spans="1:9" x14ac:dyDescent="0.3">
      <c r="A38" s="163" t="s">
        <v>602</v>
      </c>
      <c r="B38" s="164" t="s">
        <v>134</v>
      </c>
      <c r="C38" s="166">
        <v>8000</v>
      </c>
      <c r="D38" s="157" t="e">
        <f>SUM((#REF!-#REF!)/#REF!)*100</f>
        <v>#REF!</v>
      </c>
      <c r="E38" s="160"/>
      <c r="F38" s="159">
        <v>37000</v>
      </c>
      <c r="G38" s="159">
        <v>40000</v>
      </c>
      <c r="I38" s="289">
        <f t="shared" si="0"/>
        <v>8.1081081081081086E-2</v>
      </c>
    </row>
    <row r="39" spans="1:9" x14ac:dyDescent="0.3">
      <c r="A39" s="163"/>
      <c r="B39" s="164" t="s">
        <v>1005</v>
      </c>
      <c r="C39" s="166"/>
      <c r="E39" s="160"/>
      <c r="F39" s="159">
        <v>1831500</v>
      </c>
      <c r="G39" s="159">
        <v>581500</v>
      </c>
      <c r="I39" s="289">
        <f t="shared" si="0"/>
        <v>-0.68250068250068252</v>
      </c>
    </row>
    <row r="40" spans="1:9" x14ac:dyDescent="0.3">
      <c r="A40" s="163"/>
      <c r="B40" s="164" t="s">
        <v>1036</v>
      </c>
      <c r="C40" s="166"/>
      <c r="D40" s="157" t="e">
        <f>SUM((#REF!-#REF!)/#REF!)*100</f>
        <v>#REF!</v>
      </c>
      <c r="E40" s="160"/>
      <c r="F40" s="159">
        <v>120000</v>
      </c>
      <c r="I40" s="289">
        <f t="shared" si="0"/>
        <v>-1</v>
      </c>
    </row>
    <row r="41" spans="1:9" x14ac:dyDescent="0.3">
      <c r="A41" s="163" t="s">
        <v>603</v>
      </c>
      <c r="B41" s="164" t="s">
        <v>106</v>
      </c>
      <c r="C41" s="166">
        <v>14000</v>
      </c>
      <c r="D41" s="157" t="e">
        <f>SUM((#REF!-#REF!)/#REF!)*100</f>
        <v>#REF!</v>
      </c>
      <c r="E41" s="160"/>
      <c r="F41" s="159">
        <v>4700</v>
      </c>
      <c r="G41" s="159">
        <v>8000</v>
      </c>
      <c r="I41" s="289">
        <f t="shared" si="0"/>
        <v>0.7021276595744681</v>
      </c>
    </row>
    <row r="42" spans="1:9" x14ac:dyDescent="0.3">
      <c r="A42" s="163" t="s">
        <v>604</v>
      </c>
      <c r="B42" s="164" t="s">
        <v>651</v>
      </c>
      <c r="C42" s="166">
        <v>750</v>
      </c>
      <c r="D42" s="157" t="e">
        <f>SUM((#REF!-#REF!)/#REF!)*100</f>
        <v>#REF!</v>
      </c>
      <c r="E42" s="160"/>
      <c r="F42" s="159">
        <v>0</v>
      </c>
      <c r="I42" s="289" t="str">
        <f t="shared" si="0"/>
        <v/>
      </c>
    </row>
    <row r="43" spans="1:9" x14ac:dyDescent="0.3">
      <c r="A43" s="163" t="s">
        <v>605</v>
      </c>
      <c r="B43" s="164" t="s">
        <v>130</v>
      </c>
      <c r="C43" s="166">
        <v>650</v>
      </c>
      <c r="D43" s="157" t="e">
        <f>SUM((#REF!-#REF!)/#REF!)*100</f>
        <v>#REF!</v>
      </c>
      <c r="E43" s="160"/>
      <c r="F43" s="159">
        <v>400</v>
      </c>
      <c r="G43" s="159">
        <v>400</v>
      </c>
      <c r="I43" s="289" t="str">
        <f t="shared" si="0"/>
        <v/>
      </c>
    </row>
    <row r="44" spans="1:9" x14ac:dyDescent="0.3">
      <c r="A44" s="163" t="s">
        <v>606</v>
      </c>
      <c r="B44" s="164" t="s">
        <v>132</v>
      </c>
      <c r="C44" s="166">
        <v>400</v>
      </c>
      <c r="D44" s="157">
        <v>100</v>
      </c>
      <c r="E44" s="160"/>
      <c r="F44" s="159">
        <v>0</v>
      </c>
      <c r="I44" s="289" t="str">
        <f t="shared" si="0"/>
        <v/>
      </c>
    </row>
    <row r="45" spans="1:9" x14ac:dyDescent="0.3">
      <c r="A45" s="163" t="s">
        <v>607</v>
      </c>
      <c r="B45" s="164" t="s">
        <v>655</v>
      </c>
      <c r="C45" s="166">
        <v>3000</v>
      </c>
      <c r="D45" s="157" t="e">
        <f>SUM((#REF!-#REF!)/#REF!)*100</f>
        <v>#REF!</v>
      </c>
      <c r="E45" s="160"/>
      <c r="F45" s="159">
        <v>1000</v>
      </c>
      <c r="G45" s="159">
        <v>1200</v>
      </c>
      <c r="I45" s="289">
        <f t="shared" si="0"/>
        <v>0.2</v>
      </c>
    </row>
    <row r="46" spans="1:9" x14ac:dyDescent="0.3">
      <c r="A46" s="163" t="s">
        <v>608</v>
      </c>
      <c r="B46" s="164" t="s">
        <v>609</v>
      </c>
      <c r="C46" s="166">
        <v>28000</v>
      </c>
      <c r="D46" s="157" t="e">
        <f>SUM((#REF!-#REF!)/#REF!)*100</f>
        <v>#REF!</v>
      </c>
      <c r="E46" s="160"/>
      <c r="F46" s="159">
        <v>20000</v>
      </c>
      <c r="G46" s="159">
        <v>22000</v>
      </c>
      <c r="I46" s="289">
        <f t="shared" si="0"/>
        <v>0.1</v>
      </c>
    </row>
    <row r="47" spans="1:9" x14ac:dyDescent="0.3">
      <c r="A47" s="163"/>
      <c r="B47" s="164" t="s">
        <v>997</v>
      </c>
      <c r="C47" s="166"/>
      <c r="E47" s="160"/>
      <c r="F47" s="159" t="s">
        <v>23</v>
      </c>
      <c r="I47" s="289" t="e">
        <f t="shared" si="0"/>
        <v>#VALUE!</v>
      </c>
    </row>
    <row r="48" spans="1:9" x14ac:dyDescent="0.3">
      <c r="A48" s="163" t="s">
        <v>610</v>
      </c>
      <c r="B48" s="164" t="s">
        <v>611</v>
      </c>
      <c r="C48" s="166">
        <v>5500</v>
      </c>
      <c r="D48" s="157" t="e">
        <f>SUM((#REF!-#REF!)/#REF!)*100</f>
        <v>#REF!</v>
      </c>
      <c r="E48" s="160"/>
      <c r="F48" s="159">
        <v>1200</v>
      </c>
      <c r="G48" s="159">
        <v>1400</v>
      </c>
      <c r="I48" s="289">
        <f t="shared" si="0"/>
        <v>0.16666666666666666</v>
      </c>
    </row>
    <row r="49" spans="1:9" x14ac:dyDescent="0.3">
      <c r="A49" s="163" t="s">
        <v>23</v>
      </c>
      <c r="B49" s="164" t="s">
        <v>996</v>
      </c>
      <c r="C49" s="166">
        <v>0</v>
      </c>
      <c r="D49" s="157" t="e">
        <f>SUM((#REF!-#REF!)/#REF!)*100</f>
        <v>#REF!</v>
      </c>
      <c r="E49" s="158" t="s">
        <v>612</v>
      </c>
      <c r="F49" s="159">
        <v>440000</v>
      </c>
      <c r="G49" s="159">
        <v>430000</v>
      </c>
      <c r="I49" s="289">
        <f t="shared" si="0"/>
        <v>-2.2727272727272728E-2</v>
      </c>
    </row>
    <row r="50" spans="1:9" ht="19.5" x14ac:dyDescent="0.45">
      <c r="B50" s="168" t="s">
        <v>721</v>
      </c>
      <c r="C50" s="169">
        <f>SUM(C17:C49)</f>
        <v>745500</v>
      </c>
      <c r="D50" s="157" t="e">
        <f>SUM((#REF!-#REF!)/#REF!)*100</f>
        <v>#REF!</v>
      </c>
      <c r="F50" s="173">
        <f>SUM(F16:F49)</f>
        <v>3468300</v>
      </c>
      <c r="G50" s="173">
        <f>SUM(G16:G49)</f>
        <v>2282400</v>
      </c>
      <c r="I50" s="289">
        <f t="shared" si="0"/>
        <v>-0.34192543897586714</v>
      </c>
    </row>
    <row r="51" spans="1:9" ht="19.5" x14ac:dyDescent="0.45">
      <c r="A51" s="310" t="s">
        <v>157</v>
      </c>
      <c r="B51" s="310"/>
      <c r="C51" s="171" t="e">
        <f>SUM(C13,C50,#REF!)</f>
        <v>#REF!</v>
      </c>
      <c r="D51" s="157" t="e">
        <f>SUM((#REF!-#REF!)/#REF!)*100</f>
        <v>#REF!</v>
      </c>
      <c r="F51" s="172">
        <f>F50+F13</f>
        <v>4338845</v>
      </c>
      <c r="G51" s="172">
        <f>G50+G13</f>
        <v>3139485</v>
      </c>
      <c r="I51" s="289">
        <f t="shared" si="0"/>
        <v>-0.27642379481175289</v>
      </c>
    </row>
  </sheetData>
  <mergeCells count="6">
    <mergeCell ref="A51:B51"/>
    <mergeCell ref="A1:C1"/>
    <mergeCell ref="A2:C2"/>
    <mergeCell ref="A3:C3"/>
    <mergeCell ref="A4:B4"/>
    <mergeCell ref="A15:B15"/>
  </mergeCells>
  <printOptions horizontalCentered="1" gridLines="1"/>
  <pageMargins left="0.7" right="0.7" top="0.75" bottom="0.75" header="0.3" footer="0.3"/>
  <pageSetup paperSize="5" scale="90" fitToHeight="0" orientation="portrait" r:id="rId1"/>
  <headerFooter>
    <oddFooter>&amp;R&amp;"-,Bold Italic"City of Blytheville 2026 Budget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56"/>
  <sheetViews>
    <sheetView topLeftCell="A24" zoomScaleNormal="100" workbookViewId="0">
      <selection activeCell="F5" sqref="F5:F54"/>
    </sheetView>
  </sheetViews>
  <sheetFormatPr defaultRowHeight="15" customHeight="1" x14ac:dyDescent="0.3"/>
  <cols>
    <col min="1" max="1" width="13.7109375" style="95" customWidth="1"/>
    <col min="2" max="2" width="31.140625" style="73" customWidth="1"/>
    <col min="3" max="4" width="18.85546875" style="72" customWidth="1"/>
    <col min="5" max="5" width="2.28515625" style="91" customWidth="1"/>
    <col min="6" max="6" width="10.42578125" style="91" bestFit="1" customWidth="1"/>
    <col min="7" max="9" width="8.7109375" style="91" customWidth="1"/>
    <col min="10" max="253" width="9.140625" style="91"/>
    <col min="254" max="254" width="9.85546875" style="91" customWidth="1"/>
    <col min="255" max="255" width="24.28515625" style="91" customWidth="1"/>
    <col min="256" max="256" width="11.140625" style="91" customWidth="1"/>
    <col min="257" max="257" width="15.5703125" style="91" customWidth="1"/>
    <col min="258" max="258" width="13.85546875" style="91" customWidth="1"/>
    <col min="259" max="259" width="13.140625" style="91" customWidth="1"/>
    <col min="260" max="265" width="8.7109375" style="91" customWidth="1"/>
    <col min="266" max="509" width="9.140625" style="91"/>
    <col min="510" max="510" width="9.85546875" style="91" customWidth="1"/>
    <col min="511" max="511" width="24.28515625" style="91" customWidth="1"/>
    <col min="512" max="512" width="11.140625" style="91" customWidth="1"/>
    <col min="513" max="513" width="15.5703125" style="91" customWidth="1"/>
    <col min="514" max="514" width="13.85546875" style="91" customWidth="1"/>
    <col min="515" max="515" width="13.140625" style="91" customWidth="1"/>
    <col min="516" max="521" width="8.7109375" style="91" customWidth="1"/>
    <col min="522" max="765" width="9.140625" style="91"/>
    <col min="766" max="766" width="9.85546875" style="91" customWidth="1"/>
    <col min="767" max="767" width="24.28515625" style="91" customWidth="1"/>
    <col min="768" max="768" width="11.140625" style="91" customWidth="1"/>
    <col min="769" max="769" width="15.5703125" style="91" customWidth="1"/>
    <col min="770" max="770" width="13.85546875" style="91" customWidth="1"/>
    <col min="771" max="771" width="13.140625" style="91" customWidth="1"/>
    <col min="772" max="777" width="8.7109375" style="91" customWidth="1"/>
    <col min="778" max="1021" width="9.140625" style="91"/>
    <col min="1022" max="1022" width="9.85546875" style="91" customWidth="1"/>
    <col min="1023" max="1023" width="24.28515625" style="91" customWidth="1"/>
    <col min="1024" max="1024" width="11.140625" style="91" customWidth="1"/>
    <col min="1025" max="1025" width="15.5703125" style="91" customWidth="1"/>
    <col min="1026" max="1026" width="13.85546875" style="91" customWidth="1"/>
    <col min="1027" max="1027" width="13.140625" style="91" customWidth="1"/>
    <col min="1028" max="1033" width="8.7109375" style="91" customWidth="1"/>
    <col min="1034" max="1277" width="9.140625" style="91"/>
    <col min="1278" max="1278" width="9.85546875" style="91" customWidth="1"/>
    <col min="1279" max="1279" width="24.28515625" style="91" customWidth="1"/>
    <col min="1280" max="1280" width="11.140625" style="91" customWidth="1"/>
    <col min="1281" max="1281" width="15.5703125" style="91" customWidth="1"/>
    <col min="1282" max="1282" width="13.85546875" style="91" customWidth="1"/>
    <col min="1283" max="1283" width="13.140625" style="91" customWidth="1"/>
    <col min="1284" max="1289" width="8.7109375" style="91" customWidth="1"/>
    <col min="1290" max="1533" width="9.140625" style="91"/>
    <col min="1534" max="1534" width="9.85546875" style="91" customWidth="1"/>
    <col min="1535" max="1535" width="24.28515625" style="91" customWidth="1"/>
    <col min="1536" max="1536" width="11.140625" style="91" customWidth="1"/>
    <col min="1537" max="1537" width="15.5703125" style="91" customWidth="1"/>
    <col min="1538" max="1538" width="13.85546875" style="91" customWidth="1"/>
    <col min="1539" max="1539" width="13.140625" style="91" customWidth="1"/>
    <col min="1540" max="1545" width="8.7109375" style="91" customWidth="1"/>
    <col min="1546" max="1789" width="9.140625" style="91"/>
    <col min="1790" max="1790" width="9.85546875" style="91" customWidth="1"/>
    <col min="1791" max="1791" width="24.28515625" style="91" customWidth="1"/>
    <col min="1792" max="1792" width="11.140625" style="91" customWidth="1"/>
    <col min="1793" max="1793" width="15.5703125" style="91" customWidth="1"/>
    <col min="1794" max="1794" width="13.85546875" style="91" customWidth="1"/>
    <col min="1795" max="1795" width="13.140625" style="91" customWidth="1"/>
    <col min="1796" max="1801" width="8.7109375" style="91" customWidth="1"/>
    <col min="1802" max="2045" width="9.140625" style="91"/>
    <col min="2046" max="2046" width="9.85546875" style="91" customWidth="1"/>
    <col min="2047" max="2047" width="24.28515625" style="91" customWidth="1"/>
    <col min="2048" max="2048" width="11.140625" style="91" customWidth="1"/>
    <col min="2049" max="2049" width="15.5703125" style="91" customWidth="1"/>
    <col min="2050" max="2050" width="13.85546875" style="91" customWidth="1"/>
    <col min="2051" max="2051" width="13.140625" style="91" customWidth="1"/>
    <col min="2052" max="2057" width="8.7109375" style="91" customWidth="1"/>
    <col min="2058" max="2301" width="9.140625" style="91"/>
    <col min="2302" max="2302" width="9.85546875" style="91" customWidth="1"/>
    <col min="2303" max="2303" width="24.28515625" style="91" customWidth="1"/>
    <col min="2304" max="2304" width="11.140625" style="91" customWidth="1"/>
    <col min="2305" max="2305" width="15.5703125" style="91" customWidth="1"/>
    <col min="2306" max="2306" width="13.85546875" style="91" customWidth="1"/>
    <col min="2307" max="2307" width="13.140625" style="91" customWidth="1"/>
    <col min="2308" max="2313" width="8.7109375" style="91" customWidth="1"/>
    <col min="2314" max="2557" width="9.140625" style="91"/>
    <col min="2558" max="2558" width="9.85546875" style="91" customWidth="1"/>
    <col min="2559" max="2559" width="24.28515625" style="91" customWidth="1"/>
    <col min="2560" max="2560" width="11.140625" style="91" customWidth="1"/>
    <col min="2561" max="2561" width="15.5703125" style="91" customWidth="1"/>
    <col min="2562" max="2562" width="13.85546875" style="91" customWidth="1"/>
    <col min="2563" max="2563" width="13.140625" style="91" customWidth="1"/>
    <col min="2564" max="2569" width="8.7109375" style="91" customWidth="1"/>
    <col min="2570" max="2813" width="9.140625" style="91"/>
    <col min="2814" max="2814" width="9.85546875" style="91" customWidth="1"/>
    <col min="2815" max="2815" width="24.28515625" style="91" customWidth="1"/>
    <col min="2816" max="2816" width="11.140625" style="91" customWidth="1"/>
    <col min="2817" max="2817" width="15.5703125" style="91" customWidth="1"/>
    <col min="2818" max="2818" width="13.85546875" style="91" customWidth="1"/>
    <col min="2819" max="2819" width="13.140625" style="91" customWidth="1"/>
    <col min="2820" max="2825" width="8.7109375" style="91" customWidth="1"/>
    <col min="2826" max="3069" width="9.140625" style="91"/>
    <col min="3070" max="3070" width="9.85546875" style="91" customWidth="1"/>
    <col min="3071" max="3071" width="24.28515625" style="91" customWidth="1"/>
    <col min="3072" max="3072" width="11.140625" style="91" customWidth="1"/>
    <col min="3073" max="3073" width="15.5703125" style="91" customWidth="1"/>
    <col min="3074" max="3074" width="13.85546875" style="91" customWidth="1"/>
    <col min="3075" max="3075" width="13.140625" style="91" customWidth="1"/>
    <col min="3076" max="3081" width="8.7109375" style="91" customWidth="1"/>
    <col min="3082" max="3325" width="9.140625" style="91"/>
    <col min="3326" max="3326" width="9.85546875" style="91" customWidth="1"/>
    <col min="3327" max="3327" width="24.28515625" style="91" customWidth="1"/>
    <col min="3328" max="3328" width="11.140625" style="91" customWidth="1"/>
    <col min="3329" max="3329" width="15.5703125" style="91" customWidth="1"/>
    <col min="3330" max="3330" width="13.85546875" style="91" customWidth="1"/>
    <col min="3331" max="3331" width="13.140625" style="91" customWidth="1"/>
    <col min="3332" max="3337" width="8.7109375" style="91" customWidth="1"/>
    <col min="3338" max="3581" width="9.140625" style="91"/>
    <col min="3582" max="3582" width="9.85546875" style="91" customWidth="1"/>
    <col min="3583" max="3583" width="24.28515625" style="91" customWidth="1"/>
    <col min="3584" max="3584" width="11.140625" style="91" customWidth="1"/>
    <col min="3585" max="3585" width="15.5703125" style="91" customWidth="1"/>
    <col min="3586" max="3586" width="13.85546875" style="91" customWidth="1"/>
    <col min="3587" max="3587" width="13.140625" style="91" customWidth="1"/>
    <col min="3588" max="3593" width="8.7109375" style="91" customWidth="1"/>
    <col min="3594" max="3837" width="9.140625" style="91"/>
    <col min="3838" max="3838" width="9.85546875" style="91" customWidth="1"/>
    <col min="3839" max="3839" width="24.28515625" style="91" customWidth="1"/>
    <col min="3840" max="3840" width="11.140625" style="91" customWidth="1"/>
    <col min="3841" max="3841" width="15.5703125" style="91" customWidth="1"/>
    <col min="3842" max="3842" width="13.85546875" style="91" customWidth="1"/>
    <col min="3843" max="3843" width="13.140625" style="91" customWidth="1"/>
    <col min="3844" max="3849" width="8.7109375" style="91" customWidth="1"/>
    <col min="3850" max="4093" width="9.140625" style="91"/>
    <col min="4094" max="4094" width="9.85546875" style="91" customWidth="1"/>
    <col min="4095" max="4095" width="24.28515625" style="91" customWidth="1"/>
    <col min="4096" max="4096" width="11.140625" style="91" customWidth="1"/>
    <col min="4097" max="4097" width="15.5703125" style="91" customWidth="1"/>
    <col min="4098" max="4098" width="13.85546875" style="91" customWidth="1"/>
    <col min="4099" max="4099" width="13.140625" style="91" customWidth="1"/>
    <col min="4100" max="4105" width="8.7109375" style="91" customWidth="1"/>
    <col min="4106" max="4349" width="9.140625" style="91"/>
    <col min="4350" max="4350" width="9.85546875" style="91" customWidth="1"/>
    <col min="4351" max="4351" width="24.28515625" style="91" customWidth="1"/>
    <col min="4352" max="4352" width="11.140625" style="91" customWidth="1"/>
    <col min="4353" max="4353" width="15.5703125" style="91" customWidth="1"/>
    <col min="4354" max="4354" width="13.85546875" style="91" customWidth="1"/>
    <col min="4355" max="4355" width="13.140625" style="91" customWidth="1"/>
    <col min="4356" max="4361" width="8.7109375" style="91" customWidth="1"/>
    <col min="4362" max="4605" width="9.140625" style="91"/>
    <col min="4606" max="4606" width="9.85546875" style="91" customWidth="1"/>
    <col min="4607" max="4607" width="24.28515625" style="91" customWidth="1"/>
    <col min="4608" max="4608" width="11.140625" style="91" customWidth="1"/>
    <col min="4609" max="4609" width="15.5703125" style="91" customWidth="1"/>
    <col min="4610" max="4610" width="13.85546875" style="91" customWidth="1"/>
    <col min="4611" max="4611" width="13.140625" style="91" customWidth="1"/>
    <col min="4612" max="4617" width="8.7109375" style="91" customWidth="1"/>
    <col min="4618" max="4861" width="9.140625" style="91"/>
    <col min="4862" max="4862" width="9.85546875" style="91" customWidth="1"/>
    <col min="4863" max="4863" width="24.28515625" style="91" customWidth="1"/>
    <col min="4864" max="4864" width="11.140625" style="91" customWidth="1"/>
    <col min="4865" max="4865" width="15.5703125" style="91" customWidth="1"/>
    <col min="4866" max="4866" width="13.85546875" style="91" customWidth="1"/>
    <col min="4867" max="4867" width="13.140625" style="91" customWidth="1"/>
    <col min="4868" max="4873" width="8.7109375" style="91" customWidth="1"/>
    <col min="4874" max="5117" width="9.140625" style="91"/>
    <col min="5118" max="5118" width="9.85546875" style="91" customWidth="1"/>
    <col min="5119" max="5119" width="24.28515625" style="91" customWidth="1"/>
    <col min="5120" max="5120" width="11.140625" style="91" customWidth="1"/>
    <col min="5121" max="5121" width="15.5703125" style="91" customWidth="1"/>
    <col min="5122" max="5122" width="13.85546875" style="91" customWidth="1"/>
    <col min="5123" max="5123" width="13.140625" style="91" customWidth="1"/>
    <col min="5124" max="5129" width="8.7109375" style="91" customWidth="1"/>
    <col min="5130" max="5373" width="9.140625" style="91"/>
    <col min="5374" max="5374" width="9.85546875" style="91" customWidth="1"/>
    <col min="5375" max="5375" width="24.28515625" style="91" customWidth="1"/>
    <col min="5376" max="5376" width="11.140625" style="91" customWidth="1"/>
    <col min="5377" max="5377" width="15.5703125" style="91" customWidth="1"/>
    <col min="5378" max="5378" width="13.85546875" style="91" customWidth="1"/>
    <col min="5379" max="5379" width="13.140625" style="91" customWidth="1"/>
    <col min="5380" max="5385" width="8.7109375" style="91" customWidth="1"/>
    <col min="5386" max="5629" width="9.140625" style="91"/>
    <col min="5630" max="5630" width="9.85546875" style="91" customWidth="1"/>
    <col min="5631" max="5631" width="24.28515625" style="91" customWidth="1"/>
    <col min="5632" max="5632" width="11.140625" style="91" customWidth="1"/>
    <col min="5633" max="5633" width="15.5703125" style="91" customWidth="1"/>
    <col min="5634" max="5634" width="13.85546875" style="91" customWidth="1"/>
    <col min="5635" max="5635" width="13.140625" style="91" customWidth="1"/>
    <col min="5636" max="5641" width="8.7109375" style="91" customWidth="1"/>
    <col min="5642" max="5885" width="9.140625" style="91"/>
    <col min="5886" max="5886" width="9.85546875" style="91" customWidth="1"/>
    <col min="5887" max="5887" width="24.28515625" style="91" customWidth="1"/>
    <col min="5888" max="5888" width="11.140625" style="91" customWidth="1"/>
    <col min="5889" max="5889" width="15.5703125" style="91" customWidth="1"/>
    <col min="5890" max="5890" width="13.85546875" style="91" customWidth="1"/>
    <col min="5891" max="5891" width="13.140625" style="91" customWidth="1"/>
    <col min="5892" max="5897" width="8.7109375" style="91" customWidth="1"/>
    <col min="5898" max="6141" width="9.140625" style="91"/>
    <col min="6142" max="6142" width="9.85546875" style="91" customWidth="1"/>
    <col min="6143" max="6143" width="24.28515625" style="91" customWidth="1"/>
    <col min="6144" max="6144" width="11.140625" style="91" customWidth="1"/>
    <col min="6145" max="6145" width="15.5703125" style="91" customWidth="1"/>
    <col min="6146" max="6146" width="13.85546875" style="91" customWidth="1"/>
    <col min="6147" max="6147" width="13.140625" style="91" customWidth="1"/>
    <col min="6148" max="6153" width="8.7109375" style="91" customWidth="1"/>
    <col min="6154" max="6397" width="9.140625" style="91"/>
    <col min="6398" max="6398" width="9.85546875" style="91" customWidth="1"/>
    <col min="6399" max="6399" width="24.28515625" style="91" customWidth="1"/>
    <col min="6400" max="6400" width="11.140625" style="91" customWidth="1"/>
    <col min="6401" max="6401" width="15.5703125" style="91" customWidth="1"/>
    <col min="6402" max="6402" width="13.85546875" style="91" customWidth="1"/>
    <col min="6403" max="6403" width="13.140625" style="91" customWidth="1"/>
    <col min="6404" max="6409" width="8.7109375" style="91" customWidth="1"/>
    <col min="6410" max="6653" width="9.140625" style="91"/>
    <col min="6654" max="6654" width="9.85546875" style="91" customWidth="1"/>
    <col min="6655" max="6655" width="24.28515625" style="91" customWidth="1"/>
    <col min="6656" max="6656" width="11.140625" style="91" customWidth="1"/>
    <col min="6657" max="6657" width="15.5703125" style="91" customWidth="1"/>
    <col min="6658" max="6658" width="13.85546875" style="91" customWidth="1"/>
    <col min="6659" max="6659" width="13.140625" style="91" customWidth="1"/>
    <col min="6660" max="6665" width="8.7109375" style="91" customWidth="1"/>
    <col min="6666" max="6909" width="9.140625" style="91"/>
    <col min="6910" max="6910" width="9.85546875" style="91" customWidth="1"/>
    <col min="6911" max="6911" width="24.28515625" style="91" customWidth="1"/>
    <col min="6912" max="6912" width="11.140625" style="91" customWidth="1"/>
    <col min="6913" max="6913" width="15.5703125" style="91" customWidth="1"/>
    <col min="6914" max="6914" width="13.85546875" style="91" customWidth="1"/>
    <col min="6915" max="6915" width="13.140625" style="91" customWidth="1"/>
    <col min="6916" max="6921" width="8.7109375" style="91" customWidth="1"/>
    <col min="6922" max="7165" width="9.140625" style="91"/>
    <col min="7166" max="7166" width="9.85546875" style="91" customWidth="1"/>
    <col min="7167" max="7167" width="24.28515625" style="91" customWidth="1"/>
    <col min="7168" max="7168" width="11.140625" style="91" customWidth="1"/>
    <col min="7169" max="7169" width="15.5703125" style="91" customWidth="1"/>
    <col min="7170" max="7170" width="13.85546875" style="91" customWidth="1"/>
    <col min="7171" max="7171" width="13.140625" style="91" customWidth="1"/>
    <col min="7172" max="7177" width="8.7109375" style="91" customWidth="1"/>
    <col min="7178" max="7421" width="9.140625" style="91"/>
    <col min="7422" max="7422" width="9.85546875" style="91" customWidth="1"/>
    <col min="7423" max="7423" width="24.28515625" style="91" customWidth="1"/>
    <col min="7424" max="7424" width="11.140625" style="91" customWidth="1"/>
    <col min="7425" max="7425" width="15.5703125" style="91" customWidth="1"/>
    <col min="7426" max="7426" width="13.85546875" style="91" customWidth="1"/>
    <col min="7427" max="7427" width="13.140625" style="91" customWidth="1"/>
    <col min="7428" max="7433" width="8.7109375" style="91" customWidth="1"/>
    <col min="7434" max="7677" width="9.140625" style="91"/>
    <col min="7678" max="7678" width="9.85546875" style="91" customWidth="1"/>
    <col min="7679" max="7679" width="24.28515625" style="91" customWidth="1"/>
    <col min="7680" max="7680" width="11.140625" style="91" customWidth="1"/>
    <col min="7681" max="7681" width="15.5703125" style="91" customWidth="1"/>
    <col min="7682" max="7682" width="13.85546875" style="91" customWidth="1"/>
    <col min="7683" max="7683" width="13.140625" style="91" customWidth="1"/>
    <col min="7684" max="7689" width="8.7109375" style="91" customWidth="1"/>
    <col min="7690" max="7933" width="9.140625" style="91"/>
    <col min="7934" max="7934" width="9.85546875" style="91" customWidth="1"/>
    <col min="7935" max="7935" width="24.28515625" style="91" customWidth="1"/>
    <col min="7936" max="7936" width="11.140625" style="91" customWidth="1"/>
    <col min="7937" max="7937" width="15.5703125" style="91" customWidth="1"/>
    <col min="7938" max="7938" width="13.85546875" style="91" customWidth="1"/>
    <col min="7939" max="7939" width="13.140625" style="91" customWidth="1"/>
    <col min="7940" max="7945" width="8.7109375" style="91" customWidth="1"/>
    <col min="7946" max="8189" width="9.140625" style="91"/>
    <col min="8190" max="8190" width="9.85546875" style="91" customWidth="1"/>
    <col min="8191" max="8191" width="24.28515625" style="91" customWidth="1"/>
    <col min="8192" max="8192" width="11.140625" style="91" customWidth="1"/>
    <col min="8193" max="8193" width="15.5703125" style="91" customWidth="1"/>
    <col min="8194" max="8194" width="13.85546875" style="91" customWidth="1"/>
    <col min="8195" max="8195" width="13.140625" style="91" customWidth="1"/>
    <col min="8196" max="8201" width="8.7109375" style="91" customWidth="1"/>
    <col min="8202" max="8445" width="9.140625" style="91"/>
    <col min="8446" max="8446" width="9.85546875" style="91" customWidth="1"/>
    <col min="8447" max="8447" width="24.28515625" style="91" customWidth="1"/>
    <col min="8448" max="8448" width="11.140625" style="91" customWidth="1"/>
    <col min="8449" max="8449" width="15.5703125" style="91" customWidth="1"/>
    <col min="8450" max="8450" width="13.85546875" style="91" customWidth="1"/>
    <col min="8451" max="8451" width="13.140625" style="91" customWidth="1"/>
    <col min="8452" max="8457" width="8.7109375" style="91" customWidth="1"/>
    <col min="8458" max="8701" width="9.140625" style="91"/>
    <col min="8702" max="8702" width="9.85546875" style="91" customWidth="1"/>
    <col min="8703" max="8703" width="24.28515625" style="91" customWidth="1"/>
    <col min="8704" max="8704" width="11.140625" style="91" customWidth="1"/>
    <col min="8705" max="8705" width="15.5703125" style="91" customWidth="1"/>
    <col min="8706" max="8706" width="13.85546875" style="91" customWidth="1"/>
    <col min="8707" max="8707" width="13.140625" style="91" customWidth="1"/>
    <col min="8708" max="8713" width="8.7109375" style="91" customWidth="1"/>
    <col min="8714" max="8957" width="9.140625" style="91"/>
    <col min="8958" max="8958" width="9.85546875" style="91" customWidth="1"/>
    <col min="8959" max="8959" width="24.28515625" style="91" customWidth="1"/>
    <col min="8960" max="8960" width="11.140625" style="91" customWidth="1"/>
    <col min="8961" max="8961" width="15.5703125" style="91" customWidth="1"/>
    <col min="8962" max="8962" width="13.85546875" style="91" customWidth="1"/>
    <col min="8963" max="8963" width="13.140625" style="91" customWidth="1"/>
    <col min="8964" max="8969" width="8.7109375" style="91" customWidth="1"/>
    <col min="8970" max="9213" width="9.140625" style="91"/>
    <col min="9214" max="9214" width="9.85546875" style="91" customWidth="1"/>
    <col min="9215" max="9215" width="24.28515625" style="91" customWidth="1"/>
    <col min="9216" max="9216" width="11.140625" style="91" customWidth="1"/>
    <col min="9217" max="9217" width="15.5703125" style="91" customWidth="1"/>
    <col min="9218" max="9218" width="13.85546875" style="91" customWidth="1"/>
    <col min="9219" max="9219" width="13.140625" style="91" customWidth="1"/>
    <col min="9220" max="9225" width="8.7109375" style="91" customWidth="1"/>
    <col min="9226" max="9469" width="9.140625" style="91"/>
    <col min="9470" max="9470" width="9.85546875" style="91" customWidth="1"/>
    <col min="9471" max="9471" width="24.28515625" style="91" customWidth="1"/>
    <col min="9472" max="9472" width="11.140625" style="91" customWidth="1"/>
    <col min="9473" max="9473" width="15.5703125" style="91" customWidth="1"/>
    <col min="9474" max="9474" width="13.85546875" style="91" customWidth="1"/>
    <col min="9475" max="9475" width="13.140625" style="91" customWidth="1"/>
    <col min="9476" max="9481" width="8.7109375" style="91" customWidth="1"/>
    <col min="9482" max="9725" width="9.140625" style="91"/>
    <col min="9726" max="9726" width="9.85546875" style="91" customWidth="1"/>
    <col min="9727" max="9727" width="24.28515625" style="91" customWidth="1"/>
    <col min="9728" max="9728" width="11.140625" style="91" customWidth="1"/>
    <col min="9729" max="9729" width="15.5703125" style="91" customWidth="1"/>
    <col min="9730" max="9730" width="13.85546875" style="91" customWidth="1"/>
    <col min="9731" max="9731" width="13.140625" style="91" customWidth="1"/>
    <col min="9732" max="9737" width="8.7109375" style="91" customWidth="1"/>
    <col min="9738" max="9981" width="9.140625" style="91"/>
    <col min="9982" max="9982" width="9.85546875" style="91" customWidth="1"/>
    <col min="9983" max="9983" width="24.28515625" style="91" customWidth="1"/>
    <col min="9984" max="9984" width="11.140625" style="91" customWidth="1"/>
    <col min="9985" max="9985" width="15.5703125" style="91" customWidth="1"/>
    <col min="9986" max="9986" width="13.85546875" style="91" customWidth="1"/>
    <col min="9987" max="9987" width="13.140625" style="91" customWidth="1"/>
    <col min="9988" max="9993" width="8.7109375" style="91" customWidth="1"/>
    <col min="9994" max="10237" width="9.140625" style="91"/>
    <col min="10238" max="10238" width="9.85546875" style="91" customWidth="1"/>
    <col min="10239" max="10239" width="24.28515625" style="91" customWidth="1"/>
    <col min="10240" max="10240" width="11.140625" style="91" customWidth="1"/>
    <col min="10241" max="10241" width="15.5703125" style="91" customWidth="1"/>
    <col min="10242" max="10242" width="13.85546875" style="91" customWidth="1"/>
    <col min="10243" max="10243" width="13.140625" style="91" customWidth="1"/>
    <col min="10244" max="10249" width="8.7109375" style="91" customWidth="1"/>
    <col min="10250" max="10493" width="9.140625" style="91"/>
    <col min="10494" max="10494" width="9.85546875" style="91" customWidth="1"/>
    <col min="10495" max="10495" width="24.28515625" style="91" customWidth="1"/>
    <col min="10496" max="10496" width="11.140625" style="91" customWidth="1"/>
    <col min="10497" max="10497" width="15.5703125" style="91" customWidth="1"/>
    <col min="10498" max="10498" width="13.85546875" style="91" customWidth="1"/>
    <col min="10499" max="10499" width="13.140625" style="91" customWidth="1"/>
    <col min="10500" max="10505" width="8.7109375" style="91" customWidth="1"/>
    <col min="10506" max="10749" width="9.140625" style="91"/>
    <col min="10750" max="10750" width="9.85546875" style="91" customWidth="1"/>
    <col min="10751" max="10751" width="24.28515625" style="91" customWidth="1"/>
    <col min="10752" max="10752" width="11.140625" style="91" customWidth="1"/>
    <col min="10753" max="10753" width="15.5703125" style="91" customWidth="1"/>
    <col min="10754" max="10754" width="13.85546875" style="91" customWidth="1"/>
    <col min="10755" max="10755" width="13.140625" style="91" customWidth="1"/>
    <col min="10756" max="10761" width="8.7109375" style="91" customWidth="1"/>
    <col min="10762" max="11005" width="9.140625" style="91"/>
    <col min="11006" max="11006" width="9.85546875" style="91" customWidth="1"/>
    <col min="11007" max="11007" width="24.28515625" style="91" customWidth="1"/>
    <col min="11008" max="11008" width="11.140625" style="91" customWidth="1"/>
    <col min="11009" max="11009" width="15.5703125" style="91" customWidth="1"/>
    <col min="11010" max="11010" width="13.85546875" style="91" customWidth="1"/>
    <col min="11011" max="11011" width="13.140625" style="91" customWidth="1"/>
    <col min="11012" max="11017" width="8.7109375" style="91" customWidth="1"/>
    <col min="11018" max="11261" width="9.140625" style="91"/>
    <col min="11262" max="11262" width="9.85546875" style="91" customWidth="1"/>
    <col min="11263" max="11263" width="24.28515625" style="91" customWidth="1"/>
    <col min="11264" max="11264" width="11.140625" style="91" customWidth="1"/>
    <col min="11265" max="11265" width="15.5703125" style="91" customWidth="1"/>
    <col min="11266" max="11266" width="13.85546875" style="91" customWidth="1"/>
    <col min="11267" max="11267" width="13.140625" style="91" customWidth="1"/>
    <col min="11268" max="11273" width="8.7109375" style="91" customWidth="1"/>
    <col min="11274" max="11517" width="9.140625" style="91"/>
    <col min="11518" max="11518" width="9.85546875" style="91" customWidth="1"/>
    <col min="11519" max="11519" width="24.28515625" style="91" customWidth="1"/>
    <col min="11520" max="11520" width="11.140625" style="91" customWidth="1"/>
    <col min="11521" max="11521" width="15.5703125" style="91" customWidth="1"/>
    <col min="11522" max="11522" width="13.85546875" style="91" customWidth="1"/>
    <col min="11523" max="11523" width="13.140625" style="91" customWidth="1"/>
    <col min="11524" max="11529" width="8.7109375" style="91" customWidth="1"/>
    <col min="11530" max="11773" width="9.140625" style="91"/>
    <col min="11774" max="11774" width="9.85546875" style="91" customWidth="1"/>
    <col min="11775" max="11775" width="24.28515625" style="91" customWidth="1"/>
    <col min="11776" max="11776" width="11.140625" style="91" customWidth="1"/>
    <col min="11777" max="11777" width="15.5703125" style="91" customWidth="1"/>
    <col min="11778" max="11778" width="13.85546875" style="91" customWidth="1"/>
    <col min="11779" max="11779" width="13.140625" style="91" customWidth="1"/>
    <col min="11780" max="11785" width="8.7109375" style="91" customWidth="1"/>
    <col min="11786" max="12029" width="9.140625" style="91"/>
    <col min="12030" max="12030" width="9.85546875" style="91" customWidth="1"/>
    <col min="12031" max="12031" width="24.28515625" style="91" customWidth="1"/>
    <col min="12032" max="12032" width="11.140625" style="91" customWidth="1"/>
    <col min="12033" max="12033" width="15.5703125" style="91" customWidth="1"/>
    <col min="12034" max="12034" width="13.85546875" style="91" customWidth="1"/>
    <col min="12035" max="12035" width="13.140625" style="91" customWidth="1"/>
    <col min="12036" max="12041" width="8.7109375" style="91" customWidth="1"/>
    <col min="12042" max="12285" width="9.140625" style="91"/>
    <col min="12286" max="12286" width="9.85546875" style="91" customWidth="1"/>
    <col min="12287" max="12287" width="24.28515625" style="91" customWidth="1"/>
    <col min="12288" max="12288" width="11.140625" style="91" customWidth="1"/>
    <col min="12289" max="12289" width="15.5703125" style="91" customWidth="1"/>
    <col min="12290" max="12290" width="13.85546875" style="91" customWidth="1"/>
    <col min="12291" max="12291" width="13.140625" style="91" customWidth="1"/>
    <col min="12292" max="12297" width="8.7109375" style="91" customWidth="1"/>
    <col min="12298" max="12541" width="9.140625" style="91"/>
    <col min="12542" max="12542" width="9.85546875" style="91" customWidth="1"/>
    <col min="12543" max="12543" width="24.28515625" style="91" customWidth="1"/>
    <col min="12544" max="12544" width="11.140625" style="91" customWidth="1"/>
    <col min="12545" max="12545" width="15.5703125" style="91" customWidth="1"/>
    <col min="12546" max="12546" width="13.85546875" style="91" customWidth="1"/>
    <col min="12547" max="12547" width="13.140625" style="91" customWidth="1"/>
    <col min="12548" max="12553" width="8.7109375" style="91" customWidth="1"/>
    <col min="12554" max="12797" width="9.140625" style="91"/>
    <col min="12798" max="12798" width="9.85546875" style="91" customWidth="1"/>
    <col min="12799" max="12799" width="24.28515625" style="91" customWidth="1"/>
    <col min="12800" max="12800" width="11.140625" style="91" customWidth="1"/>
    <col min="12801" max="12801" width="15.5703125" style="91" customWidth="1"/>
    <col min="12802" max="12802" width="13.85546875" style="91" customWidth="1"/>
    <col min="12803" max="12803" width="13.140625" style="91" customWidth="1"/>
    <col min="12804" max="12809" width="8.7109375" style="91" customWidth="1"/>
    <col min="12810" max="13053" width="9.140625" style="91"/>
    <col min="13054" max="13054" width="9.85546875" style="91" customWidth="1"/>
    <col min="13055" max="13055" width="24.28515625" style="91" customWidth="1"/>
    <col min="13056" max="13056" width="11.140625" style="91" customWidth="1"/>
    <col min="13057" max="13057" width="15.5703125" style="91" customWidth="1"/>
    <col min="13058" max="13058" width="13.85546875" style="91" customWidth="1"/>
    <col min="13059" max="13059" width="13.140625" style="91" customWidth="1"/>
    <col min="13060" max="13065" width="8.7109375" style="91" customWidth="1"/>
    <col min="13066" max="13309" width="9.140625" style="91"/>
    <col min="13310" max="13310" width="9.85546875" style="91" customWidth="1"/>
    <col min="13311" max="13311" width="24.28515625" style="91" customWidth="1"/>
    <col min="13312" max="13312" width="11.140625" style="91" customWidth="1"/>
    <col min="13313" max="13313" width="15.5703125" style="91" customWidth="1"/>
    <col min="13314" max="13314" width="13.85546875" style="91" customWidth="1"/>
    <col min="13315" max="13315" width="13.140625" style="91" customWidth="1"/>
    <col min="13316" max="13321" width="8.7109375" style="91" customWidth="1"/>
    <col min="13322" max="13565" width="9.140625" style="91"/>
    <col min="13566" max="13566" width="9.85546875" style="91" customWidth="1"/>
    <col min="13567" max="13567" width="24.28515625" style="91" customWidth="1"/>
    <col min="13568" max="13568" width="11.140625" style="91" customWidth="1"/>
    <col min="13569" max="13569" width="15.5703125" style="91" customWidth="1"/>
    <col min="13570" max="13570" width="13.85546875" style="91" customWidth="1"/>
    <col min="13571" max="13571" width="13.140625" style="91" customWidth="1"/>
    <col min="13572" max="13577" width="8.7109375" style="91" customWidth="1"/>
    <col min="13578" max="13821" width="9.140625" style="91"/>
    <col min="13822" max="13822" width="9.85546875" style="91" customWidth="1"/>
    <col min="13823" max="13823" width="24.28515625" style="91" customWidth="1"/>
    <col min="13824" max="13824" width="11.140625" style="91" customWidth="1"/>
    <col min="13825" max="13825" width="15.5703125" style="91" customWidth="1"/>
    <col min="13826" max="13826" width="13.85546875" style="91" customWidth="1"/>
    <col min="13827" max="13827" width="13.140625" style="91" customWidth="1"/>
    <col min="13828" max="13833" width="8.7109375" style="91" customWidth="1"/>
    <col min="13834" max="14077" width="9.140625" style="91"/>
    <col min="14078" max="14078" width="9.85546875" style="91" customWidth="1"/>
    <col min="14079" max="14079" width="24.28515625" style="91" customWidth="1"/>
    <col min="14080" max="14080" width="11.140625" style="91" customWidth="1"/>
    <col min="14081" max="14081" width="15.5703125" style="91" customWidth="1"/>
    <col min="14082" max="14082" width="13.85546875" style="91" customWidth="1"/>
    <col min="14083" max="14083" width="13.140625" style="91" customWidth="1"/>
    <col min="14084" max="14089" width="8.7109375" style="91" customWidth="1"/>
    <col min="14090" max="14333" width="9.140625" style="91"/>
    <col min="14334" max="14334" width="9.85546875" style="91" customWidth="1"/>
    <col min="14335" max="14335" width="24.28515625" style="91" customWidth="1"/>
    <col min="14336" max="14336" width="11.140625" style="91" customWidth="1"/>
    <col min="14337" max="14337" width="15.5703125" style="91" customWidth="1"/>
    <col min="14338" max="14338" width="13.85546875" style="91" customWidth="1"/>
    <col min="14339" max="14339" width="13.140625" style="91" customWidth="1"/>
    <col min="14340" max="14345" width="8.7109375" style="91" customWidth="1"/>
    <col min="14346" max="14589" width="9.140625" style="91"/>
    <col min="14590" max="14590" width="9.85546875" style="91" customWidth="1"/>
    <col min="14591" max="14591" width="24.28515625" style="91" customWidth="1"/>
    <col min="14592" max="14592" width="11.140625" style="91" customWidth="1"/>
    <col min="14593" max="14593" width="15.5703125" style="91" customWidth="1"/>
    <col min="14594" max="14594" width="13.85546875" style="91" customWidth="1"/>
    <col min="14595" max="14595" width="13.140625" style="91" customWidth="1"/>
    <col min="14596" max="14601" width="8.7109375" style="91" customWidth="1"/>
    <col min="14602" max="14845" width="9.140625" style="91"/>
    <col min="14846" max="14846" width="9.85546875" style="91" customWidth="1"/>
    <col min="14847" max="14847" width="24.28515625" style="91" customWidth="1"/>
    <col min="14848" max="14848" width="11.140625" style="91" customWidth="1"/>
    <col min="14849" max="14849" width="15.5703125" style="91" customWidth="1"/>
    <col min="14850" max="14850" width="13.85546875" style="91" customWidth="1"/>
    <col min="14851" max="14851" width="13.140625" style="91" customWidth="1"/>
    <col min="14852" max="14857" width="8.7109375" style="91" customWidth="1"/>
    <col min="14858" max="15101" width="9.140625" style="91"/>
    <col min="15102" max="15102" width="9.85546875" style="91" customWidth="1"/>
    <col min="15103" max="15103" width="24.28515625" style="91" customWidth="1"/>
    <col min="15104" max="15104" width="11.140625" style="91" customWidth="1"/>
    <col min="15105" max="15105" width="15.5703125" style="91" customWidth="1"/>
    <col min="15106" max="15106" width="13.85546875" style="91" customWidth="1"/>
    <col min="15107" max="15107" width="13.140625" style="91" customWidth="1"/>
    <col min="15108" max="15113" width="8.7109375" style="91" customWidth="1"/>
    <col min="15114" max="15357" width="9.140625" style="91"/>
    <col min="15358" max="15358" width="9.85546875" style="91" customWidth="1"/>
    <col min="15359" max="15359" width="24.28515625" style="91" customWidth="1"/>
    <col min="15360" max="15360" width="11.140625" style="91" customWidth="1"/>
    <col min="15361" max="15361" width="15.5703125" style="91" customWidth="1"/>
    <col min="15362" max="15362" width="13.85546875" style="91" customWidth="1"/>
    <col min="15363" max="15363" width="13.140625" style="91" customWidth="1"/>
    <col min="15364" max="15369" width="8.7109375" style="91" customWidth="1"/>
    <col min="15370" max="15613" width="9.140625" style="91"/>
    <col min="15614" max="15614" width="9.85546875" style="91" customWidth="1"/>
    <col min="15615" max="15615" width="24.28515625" style="91" customWidth="1"/>
    <col min="15616" max="15616" width="11.140625" style="91" customWidth="1"/>
    <col min="15617" max="15617" width="15.5703125" style="91" customWidth="1"/>
    <col min="15618" max="15618" width="13.85546875" style="91" customWidth="1"/>
    <col min="15619" max="15619" width="13.140625" style="91" customWidth="1"/>
    <col min="15620" max="15625" width="8.7109375" style="91" customWidth="1"/>
    <col min="15626" max="15869" width="9.140625" style="91"/>
    <col min="15870" max="15870" width="9.85546875" style="91" customWidth="1"/>
    <col min="15871" max="15871" width="24.28515625" style="91" customWidth="1"/>
    <col min="15872" max="15872" width="11.140625" style="91" customWidth="1"/>
    <col min="15873" max="15873" width="15.5703125" style="91" customWidth="1"/>
    <col min="15874" max="15874" width="13.85546875" style="91" customWidth="1"/>
    <col min="15875" max="15875" width="13.140625" style="91" customWidth="1"/>
    <col min="15876" max="15881" width="8.7109375" style="91" customWidth="1"/>
    <col min="15882" max="16125" width="9.140625" style="91"/>
    <col min="16126" max="16126" width="9.85546875" style="91" customWidth="1"/>
    <col min="16127" max="16127" width="24.28515625" style="91" customWidth="1"/>
    <col min="16128" max="16128" width="11.140625" style="91" customWidth="1"/>
    <col min="16129" max="16129" width="15.5703125" style="91" customWidth="1"/>
    <col min="16130" max="16130" width="13.85546875" style="91" customWidth="1"/>
    <col min="16131" max="16131" width="13.140625" style="91" customWidth="1"/>
    <col min="16132" max="16137" width="8.7109375" style="91" customWidth="1"/>
    <col min="16138" max="16384" width="9.140625" style="91"/>
  </cols>
  <sheetData>
    <row r="1" spans="1:9" ht="15" customHeight="1" x14ac:dyDescent="0.3">
      <c r="A1" s="80"/>
      <c r="B1" s="83" t="s">
        <v>719</v>
      </c>
      <c r="C1" s="90"/>
      <c r="D1" s="90"/>
    </row>
    <row r="2" spans="1:9" ht="15" customHeight="1" x14ac:dyDescent="0.3">
      <c r="A2" s="80"/>
      <c r="B2" s="83" t="s">
        <v>720</v>
      </c>
      <c r="C2" s="90"/>
      <c r="D2" s="90"/>
    </row>
    <row r="3" spans="1:9" ht="15" customHeight="1" x14ac:dyDescent="0.3">
      <c r="A3" s="80"/>
      <c r="B3" s="83"/>
      <c r="C3" s="80">
        <v>2025</v>
      </c>
      <c r="D3" s="80">
        <v>2026</v>
      </c>
      <c r="F3" s="292" t="s">
        <v>59</v>
      </c>
    </row>
    <row r="4" spans="1:9" ht="15" customHeight="1" x14ac:dyDescent="0.3">
      <c r="A4" s="92"/>
      <c r="B4" s="83" t="s">
        <v>49</v>
      </c>
      <c r="E4" s="93"/>
      <c r="F4" s="93"/>
      <c r="G4" s="93"/>
      <c r="H4" s="93"/>
      <c r="I4" s="93"/>
    </row>
    <row r="5" spans="1:9" ht="15" customHeight="1" x14ac:dyDescent="0.3">
      <c r="A5" s="92" t="s">
        <v>615</v>
      </c>
      <c r="B5" s="73" t="s">
        <v>76</v>
      </c>
      <c r="C5" s="72">
        <v>16200</v>
      </c>
      <c r="D5" s="72">
        <v>16650</v>
      </c>
      <c r="F5" s="289">
        <f>IF(D5-C5=0,"",(D5-C5)/C5)</f>
        <v>2.7777777777777776E-2</v>
      </c>
    </row>
    <row r="6" spans="1:9" ht="15" customHeight="1" x14ac:dyDescent="0.3">
      <c r="A6" s="92" t="s">
        <v>614</v>
      </c>
      <c r="B6" s="73" t="s">
        <v>80</v>
      </c>
      <c r="C6" s="72">
        <v>30440</v>
      </c>
      <c r="D6" s="72">
        <v>37368</v>
      </c>
      <c r="F6" s="289">
        <f t="shared" ref="F6:F54" si="0">IF(D6-C6=0,"",(D6-C6)/C6)</f>
        <v>0.22759526938239158</v>
      </c>
    </row>
    <row r="7" spans="1:9" ht="15" customHeight="1" x14ac:dyDescent="0.3">
      <c r="A7" s="92" t="s">
        <v>613</v>
      </c>
      <c r="B7" s="53" t="s">
        <v>1038</v>
      </c>
      <c r="C7" s="72">
        <v>0</v>
      </c>
      <c r="F7" s="289" t="str">
        <f t="shared" si="0"/>
        <v/>
      </c>
    </row>
    <row r="8" spans="1:9" ht="15" customHeight="1" x14ac:dyDescent="0.3">
      <c r="A8" s="92" t="s">
        <v>645</v>
      </c>
      <c r="B8" s="73" t="s">
        <v>86</v>
      </c>
      <c r="C8" s="72">
        <v>24832</v>
      </c>
      <c r="D8" s="72">
        <v>26263</v>
      </c>
      <c r="F8" s="289">
        <f t="shared" si="0"/>
        <v>5.7627255154639179E-2</v>
      </c>
    </row>
    <row r="9" spans="1:9" ht="15" customHeight="1" x14ac:dyDescent="0.3">
      <c r="A9" s="92" t="s">
        <v>644</v>
      </c>
      <c r="B9" s="73" t="s">
        <v>89</v>
      </c>
      <c r="C9" s="72">
        <v>324600</v>
      </c>
      <c r="D9" s="72">
        <v>343310</v>
      </c>
      <c r="F9" s="289">
        <f t="shared" si="0"/>
        <v>5.7640172520024645E-2</v>
      </c>
    </row>
    <row r="10" spans="1:9" ht="18.75" customHeight="1" x14ac:dyDescent="0.3">
      <c r="A10" s="92"/>
      <c r="B10" s="100" t="s">
        <v>721</v>
      </c>
      <c r="C10" s="90">
        <f>SUM(C5:C9)</f>
        <v>396072</v>
      </c>
      <c r="D10" s="90">
        <f>SUM(D5:D9)</f>
        <v>423591</v>
      </c>
      <c r="F10" s="289">
        <f t="shared" si="0"/>
        <v>6.9479791553050965E-2</v>
      </c>
    </row>
    <row r="11" spans="1:9" ht="15" customHeight="1" x14ac:dyDescent="0.3">
      <c r="A11" s="92"/>
      <c r="B11" s="83" t="s">
        <v>722</v>
      </c>
      <c r="F11" s="289" t="str">
        <f t="shared" si="0"/>
        <v/>
      </c>
    </row>
    <row r="12" spans="1:9" ht="15" customHeight="1" x14ac:dyDescent="0.3">
      <c r="A12" s="92" t="s">
        <v>616</v>
      </c>
      <c r="B12" s="73" t="s">
        <v>92</v>
      </c>
      <c r="C12" s="72">
        <v>4000</v>
      </c>
      <c r="D12" s="72">
        <v>3000</v>
      </c>
      <c r="F12" s="289">
        <f t="shared" si="0"/>
        <v>-0.25</v>
      </c>
    </row>
    <row r="13" spans="1:9" ht="15" customHeight="1" x14ac:dyDescent="0.3">
      <c r="A13" s="92" t="s">
        <v>617</v>
      </c>
      <c r="B13" s="73" t="s">
        <v>94</v>
      </c>
      <c r="C13" s="72">
        <v>750</v>
      </c>
      <c r="D13" s="72">
        <v>500</v>
      </c>
      <c r="F13" s="289">
        <f t="shared" si="0"/>
        <v>-0.33333333333333331</v>
      </c>
    </row>
    <row r="14" spans="1:9" ht="21" customHeight="1" x14ac:dyDescent="0.3">
      <c r="A14" s="92"/>
      <c r="B14" s="100" t="s">
        <v>721</v>
      </c>
      <c r="C14" s="90">
        <f>SUM(C12:C13)</f>
        <v>4750</v>
      </c>
      <c r="D14" s="90">
        <f>SUM(D12:D13)</f>
        <v>3500</v>
      </c>
      <c r="F14" s="289">
        <f t="shared" si="0"/>
        <v>-0.26315789473684209</v>
      </c>
    </row>
    <row r="15" spans="1:9" ht="15" customHeight="1" x14ac:dyDescent="0.3">
      <c r="A15" s="92"/>
      <c r="F15" s="289" t="str">
        <f t="shared" si="0"/>
        <v/>
      </c>
    </row>
    <row r="16" spans="1:9" ht="15" customHeight="1" x14ac:dyDescent="0.3">
      <c r="A16" s="92"/>
      <c r="B16" s="83" t="s">
        <v>723</v>
      </c>
      <c r="F16" s="289" t="str">
        <f t="shared" si="0"/>
        <v/>
      </c>
    </row>
    <row r="17" spans="1:6" ht="15" customHeight="1" x14ac:dyDescent="0.3">
      <c r="A17" s="92" t="s">
        <v>724</v>
      </c>
      <c r="B17" s="73" t="s">
        <v>97</v>
      </c>
      <c r="C17" s="72">
        <v>1000</v>
      </c>
      <c r="D17" s="72">
        <v>500</v>
      </c>
      <c r="F17" s="289">
        <f t="shared" si="0"/>
        <v>-0.5</v>
      </c>
    </row>
    <row r="18" spans="1:6" ht="15" customHeight="1" x14ac:dyDescent="0.3">
      <c r="A18" s="92" t="s">
        <v>618</v>
      </c>
      <c r="B18" s="73" t="s">
        <v>229</v>
      </c>
      <c r="C18" s="72">
        <v>1500</v>
      </c>
      <c r="D18" s="72">
        <v>1500</v>
      </c>
      <c r="F18" s="289" t="str">
        <f t="shared" si="0"/>
        <v/>
      </c>
    </row>
    <row r="19" spans="1:6" ht="15" customHeight="1" x14ac:dyDescent="0.3">
      <c r="A19" s="92" t="s">
        <v>619</v>
      </c>
      <c r="B19" s="73" t="s">
        <v>382</v>
      </c>
      <c r="C19" s="72">
        <v>50000</v>
      </c>
      <c r="D19" s="72">
        <v>50000</v>
      </c>
      <c r="F19" s="289" t="str">
        <f t="shared" si="0"/>
        <v/>
      </c>
    </row>
    <row r="20" spans="1:6" ht="15" customHeight="1" x14ac:dyDescent="0.3">
      <c r="A20" s="92" t="s">
        <v>620</v>
      </c>
      <c r="B20" s="73" t="s">
        <v>725</v>
      </c>
      <c r="C20" s="72">
        <v>0</v>
      </c>
      <c r="D20" s="72">
        <v>6400</v>
      </c>
      <c r="F20" s="289" t="e">
        <f t="shared" si="0"/>
        <v>#DIV/0!</v>
      </c>
    </row>
    <row r="21" spans="1:6" ht="15" customHeight="1" x14ac:dyDescent="0.3">
      <c r="A21" s="92" t="s">
        <v>621</v>
      </c>
      <c r="B21" s="73" t="s">
        <v>726</v>
      </c>
      <c r="C21" s="72">
        <v>10000</v>
      </c>
      <c r="D21" s="72">
        <v>3600</v>
      </c>
      <c r="F21" s="289">
        <f t="shared" si="0"/>
        <v>-0.64</v>
      </c>
    </row>
    <row r="22" spans="1:6" ht="15" customHeight="1" x14ac:dyDescent="0.3">
      <c r="A22" s="92" t="s">
        <v>639</v>
      </c>
      <c r="B22" s="73" t="s">
        <v>622</v>
      </c>
      <c r="C22" s="72">
        <v>15000</v>
      </c>
      <c r="D22" s="72">
        <v>15000</v>
      </c>
      <c r="F22" s="289" t="str">
        <f t="shared" si="0"/>
        <v/>
      </c>
    </row>
    <row r="23" spans="1:6" ht="15" customHeight="1" x14ac:dyDescent="0.3">
      <c r="A23" s="92"/>
      <c r="B23" s="73" t="s">
        <v>104</v>
      </c>
      <c r="C23" s="72">
        <v>0</v>
      </c>
      <c r="F23" s="289" t="str">
        <f t="shared" si="0"/>
        <v/>
      </c>
    </row>
    <row r="24" spans="1:6" ht="15" customHeight="1" x14ac:dyDescent="0.3">
      <c r="A24" s="92" t="s">
        <v>623</v>
      </c>
      <c r="B24" s="73" t="s">
        <v>624</v>
      </c>
      <c r="C24" s="72">
        <v>500</v>
      </c>
      <c r="D24" s="72">
        <v>500</v>
      </c>
      <c r="F24" s="289" t="str">
        <f t="shared" si="0"/>
        <v/>
      </c>
    </row>
    <row r="25" spans="1:6" ht="15" customHeight="1" x14ac:dyDescent="0.3">
      <c r="A25" s="92" t="s">
        <v>625</v>
      </c>
      <c r="B25" s="73" t="s">
        <v>338</v>
      </c>
      <c r="C25" s="72">
        <v>57180</v>
      </c>
      <c r="D25" s="72">
        <v>57180</v>
      </c>
      <c r="F25" s="289" t="str">
        <f t="shared" si="0"/>
        <v/>
      </c>
    </row>
    <row r="26" spans="1:6" ht="15" customHeight="1" x14ac:dyDescent="0.3">
      <c r="A26" s="92"/>
      <c r="B26" s="73" t="s">
        <v>928</v>
      </c>
      <c r="C26" s="72">
        <v>35000</v>
      </c>
      <c r="D26" s="72">
        <v>40000</v>
      </c>
      <c r="F26" s="289">
        <f t="shared" si="0"/>
        <v>0.14285714285714285</v>
      </c>
    </row>
    <row r="27" spans="1:6" ht="15" customHeight="1" x14ac:dyDescent="0.3">
      <c r="A27" s="92" t="s">
        <v>626</v>
      </c>
      <c r="B27" s="73" t="s">
        <v>627</v>
      </c>
      <c r="C27" s="72">
        <v>35000</v>
      </c>
      <c r="D27" s="72">
        <v>53000</v>
      </c>
      <c r="F27" s="289">
        <f t="shared" si="0"/>
        <v>0.51428571428571423</v>
      </c>
    </row>
    <row r="28" spans="1:6" ht="15" customHeight="1" x14ac:dyDescent="0.3">
      <c r="A28" s="92" t="s">
        <v>628</v>
      </c>
      <c r="B28" s="73" t="s">
        <v>112</v>
      </c>
      <c r="C28" s="72">
        <v>20000</v>
      </c>
      <c r="D28" s="72">
        <v>20000</v>
      </c>
      <c r="F28" s="289" t="str">
        <f t="shared" si="0"/>
        <v/>
      </c>
    </row>
    <row r="29" spans="1:6" ht="15" customHeight="1" x14ac:dyDescent="0.3">
      <c r="A29" s="92" t="s">
        <v>629</v>
      </c>
      <c r="B29" s="73" t="s">
        <v>630</v>
      </c>
      <c r="C29" s="72">
        <v>0</v>
      </c>
      <c r="F29" s="289" t="str">
        <f t="shared" si="0"/>
        <v/>
      </c>
    </row>
    <row r="30" spans="1:6" ht="15" customHeight="1" x14ac:dyDescent="0.3">
      <c r="A30" s="92" t="s">
        <v>631</v>
      </c>
      <c r="B30" s="73" t="s">
        <v>113</v>
      </c>
      <c r="C30" s="72">
        <v>35000</v>
      </c>
      <c r="D30" s="72">
        <v>45000</v>
      </c>
      <c r="F30" s="289">
        <f t="shared" si="0"/>
        <v>0.2857142857142857</v>
      </c>
    </row>
    <row r="31" spans="1:6" ht="15" customHeight="1" x14ac:dyDescent="0.3">
      <c r="A31" s="92" t="s">
        <v>632</v>
      </c>
      <c r="B31" s="73" t="s">
        <v>115</v>
      </c>
      <c r="C31" s="72">
        <v>400</v>
      </c>
      <c r="D31" s="72">
        <v>250</v>
      </c>
      <c r="F31" s="289">
        <f t="shared" si="0"/>
        <v>-0.375</v>
      </c>
    </row>
    <row r="32" spans="1:6" ht="15" customHeight="1" x14ac:dyDescent="0.3">
      <c r="A32" s="92" t="s">
        <v>636</v>
      </c>
      <c r="B32" s="73" t="s">
        <v>117</v>
      </c>
      <c r="C32" s="72">
        <v>12500</v>
      </c>
      <c r="D32" s="72">
        <v>13000</v>
      </c>
      <c r="F32" s="289">
        <f t="shared" si="0"/>
        <v>0.04</v>
      </c>
    </row>
    <row r="33" spans="1:6" ht="15" customHeight="1" x14ac:dyDescent="0.3">
      <c r="A33" s="92" t="s">
        <v>633</v>
      </c>
      <c r="B33" s="73" t="s">
        <v>634</v>
      </c>
      <c r="C33" s="72">
        <v>500</v>
      </c>
      <c r="D33" s="72">
        <v>500</v>
      </c>
      <c r="F33" s="289" t="str">
        <f t="shared" si="0"/>
        <v/>
      </c>
    </row>
    <row r="34" spans="1:6" ht="15" customHeight="1" x14ac:dyDescent="0.3">
      <c r="A34" s="92"/>
      <c r="B34" s="73" t="s">
        <v>727</v>
      </c>
      <c r="C34" s="72">
        <v>3000</v>
      </c>
      <c r="D34" s="72">
        <v>3000</v>
      </c>
      <c r="F34" s="289" t="str">
        <f t="shared" si="0"/>
        <v/>
      </c>
    </row>
    <row r="35" spans="1:6" ht="15" customHeight="1" x14ac:dyDescent="0.3">
      <c r="A35" s="92" t="s">
        <v>728</v>
      </c>
      <c r="B35" s="73" t="s">
        <v>729</v>
      </c>
      <c r="C35" s="72">
        <v>500</v>
      </c>
      <c r="D35" s="72">
        <v>500</v>
      </c>
      <c r="F35" s="289" t="str">
        <f t="shared" si="0"/>
        <v/>
      </c>
    </row>
    <row r="36" spans="1:6" ht="15" customHeight="1" x14ac:dyDescent="0.3">
      <c r="A36" s="92"/>
      <c r="B36" s="73" t="s">
        <v>730</v>
      </c>
      <c r="C36" s="72">
        <v>5000</v>
      </c>
      <c r="D36" s="72">
        <v>5000</v>
      </c>
      <c r="F36" s="289" t="str">
        <f t="shared" si="0"/>
        <v/>
      </c>
    </row>
    <row r="37" spans="1:6" ht="15" customHeight="1" x14ac:dyDescent="0.3">
      <c r="A37" s="92" t="s">
        <v>635</v>
      </c>
      <c r="B37" s="73" t="s">
        <v>731</v>
      </c>
      <c r="C37" s="72">
        <v>5000</v>
      </c>
      <c r="D37" s="72">
        <v>5000</v>
      </c>
      <c r="F37" s="289" t="str">
        <f t="shared" si="0"/>
        <v/>
      </c>
    </row>
    <row r="38" spans="1:6" ht="15" customHeight="1" x14ac:dyDescent="0.3">
      <c r="A38" s="92" t="s">
        <v>732</v>
      </c>
      <c r="B38" s="73" t="s">
        <v>733</v>
      </c>
      <c r="C38" s="72" t="s">
        <v>23</v>
      </c>
      <c r="F38" s="289" t="e">
        <f t="shared" si="0"/>
        <v>#VALUE!</v>
      </c>
    </row>
    <row r="39" spans="1:6" ht="15" customHeight="1" x14ac:dyDescent="0.3">
      <c r="A39" s="92" t="s">
        <v>637</v>
      </c>
      <c r="B39" s="73" t="s">
        <v>130</v>
      </c>
      <c r="C39" s="72">
        <v>0</v>
      </c>
      <c r="F39" s="289" t="str">
        <f t="shared" si="0"/>
        <v/>
      </c>
    </row>
    <row r="40" spans="1:6" ht="15" customHeight="1" x14ac:dyDescent="0.3">
      <c r="A40" s="92"/>
      <c r="B40" s="73" t="s">
        <v>998</v>
      </c>
      <c r="C40" s="72">
        <v>4000</v>
      </c>
      <c r="D40" s="72">
        <v>3000</v>
      </c>
      <c r="F40" s="289">
        <f t="shared" si="0"/>
        <v>-0.25</v>
      </c>
    </row>
    <row r="41" spans="1:6" ht="15" customHeight="1" x14ac:dyDescent="0.3">
      <c r="A41" s="92" t="s">
        <v>638</v>
      </c>
      <c r="B41" s="73" t="s">
        <v>132</v>
      </c>
      <c r="C41" s="72">
        <v>250</v>
      </c>
      <c r="F41" s="289">
        <f t="shared" si="0"/>
        <v>-1</v>
      </c>
    </row>
    <row r="42" spans="1:6" ht="15" customHeight="1" x14ac:dyDescent="0.3">
      <c r="A42" s="92" t="s">
        <v>734</v>
      </c>
      <c r="B42" s="73" t="s">
        <v>137</v>
      </c>
      <c r="C42" s="72" t="s">
        <v>23</v>
      </c>
      <c r="F42" s="289" t="e">
        <f t="shared" si="0"/>
        <v>#VALUE!</v>
      </c>
    </row>
    <row r="43" spans="1:6" ht="15" customHeight="1" x14ac:dyDescent="0.3">
      <c r="A43" s="92" t="s">
        <v>735</v>
      </c>
      <c r="B43" s="73" t="s">
        <v>640</v>
      </c>
      <c r="C43" s="72">
        <v>15000</v>
      </c>
      <c r="D43" s="72">
        <v>15000</v>
      </c>
      <c r="F43" s="289" t="str">
        <f t="shared" si="0"/>
        <v/>
      </c>
    </row>
    <row r="44" spans="1:6" ht="15" customHeight="1" x14ac:dyDescent="0.3">
      <c r="A44" s="92" t="s">
        <v>641</v>
      </c>
      <c r="B44" s="73" t="s">
        <v>736</v>
      </c>
      <c r="C44" s="72">
        <v>0</v>
      </c>
      <c r="D44" s="72">
        <v>1000</v>
      </c>
      <c r="F44" s="289" t="e">
        <f t="shared" si="0"/>
        <v>#DIV/0!</v>
      </c>
    </row>
    <row r="45" spans="1:6" ht="15" customHeight="1" x14ac:dyDescent="0.3">
      <c r="A45" s="92"/>
      <c r="B45" s="73" t="s">
        <v>138</v>
      </c>
      <c r="C45" s="72" t="s">
        <v>23</v>
      </c>
      <c r="F45" s="289" t="e">
        <f t="shared" si="0"/>
        <v>#VALUE!</v>
      </c>
    </row>
    <row r="46" spans="1:6" ht="15" customHeight="1" x14ac:dyDescent="0.3">
      <c r="A46" s="92" t="s">
        <v>636</v>
      </c>
      <c r="B46" s="73" t="s">
        <v>280</v>
      </c>
      <c r="C46" s="72">
        <v>1000</v>
      </c>
      <c r="D46" s="72">
        <v>1000</v>
      </c>
      <c r="F46" s="289" t="str">
        <f t="shared" si="0"/>
        <v/>
      </c>
    </row>
    <row r="47" spans="1:6" ht="15" customHeight="1" x14ac:dyDescent="0.3">
      <c r="A47" s="92" t="s">
        <v>642</v>
      </c>
      <c r="B47" s="73" t="s">
        <v>144</v>
      </c>
      <c r="C47" s="72" t="s">
        <v>23</v>
      </c>
      <c r="F47" s="289" t="e">
        <f t="shared" si="0"/>
        <v>#VALUE!</v>
      </c>
    </row>
    <row r="48" spans="1:6" ht="15" customHeight="1" x14ac:dyDescent="0.3">
      <c r="A48" s="92" t="s">
        <v>643</v>
      </c>
      <c r="B48" s="73" t="s">
        <v>737</v>
      </c>
      <c r="C48" s="72">
        <v>0</v>
      </c>
      <c r="F48" s="289" t="str">
        <f t="shared" si="0"/>
        <v/>
      </c>
    </row>
    <row r="49" spans="1:6" ht="15" customHeight="1" x14ac:dyDescent="0.3">
      <c r="A49" s="92" t="s">
        <v>644</v>
      </c>
      <c r="B49" s="73" t="s">
        <v>284</v>
      </c>
      <c r="C49" s="72">
        <v>1500</v>
      </c>
      <c r="D49" s="72">
        <v>1500</v>
      </c>
      <c r="F49" s="289" t="str">
        <f t="shared" si="0"/>
        <v/>
      </c>
    </row>
    <row r="50" spans="1:6" ht="15" customHeight="1" x14ac:dyDescent="0.3">
      <c r="A50" s="92" t="s">
        <v>645</v>
      </c>
      <c r="B50" s="73" t="s">
        <v>148</v>
      </c>
      <c r="C50" s="72">
        <v>500</v>
      </c>
      <c r="D50" s="72">
        <v>500</v>
      </c>
      <c r="F50" s="289" t="str">
        <f t="shared" si="0"/>
        <v/>
      </c>
    </row>
    <row r="51" spans="1:6" ht="15" customHeight="1" x14ac:dyDescent="0.3">
      <c r="A51" s="92" t="s">
        <v>646</v>
      </c>
      <c r="B51" s="73" t="s">
        <v>372</v>
      </c>
      <c r="C51" s="72">
        <v>20000</v>
      </c>
      <c r="D51" s="72">
        <v>23000</v>
      </c>
      <c r="F51" s="289">
        <f t="shared" si="0"/>
        <v>0.15</v>
      </c>
    </row>
    <row r="52" spans="1:6" ht="15" customHeight="1" x14ac:dyDescent="0.3">
      <c r="A52" s="92" t="s">
        <v>647</v>
      </c>
      <c r="B52" s="73" t="s">
        <v>152</v>
      </c>
      <c r="C52" s="72">
        <v>2000</v>
      </c>
      <c r="D52" s="72">
        <v>2500</v>
      </c>
      <c r="F52" s="289">
        <f t="shared" si="0"/>
        <v>0.25</v>
      </c>
    </row>
    <row r="53" spans="1:6" ht="15" customHeight="1" x14ac:dyDescent="0.3">
      <c r="A53" s="92"/>
      <c r="B53" s="100" t="s">
        <v>721</v>
      </c>
      <c r="C53" s="90">
        <f>SUM(C17:C52)</f>
        <v>331330</v>
      </c>
      <c r="D53" s="90">
        <f>SUM(D17:D52)</f>
        <v>367430</v>
      </c>
      <c r="F53" s="289">
        <f t="shared" si="0"/>
        <v>0.10895481845893822</v>
      </c>
    </row>
    <row r="54" spans="1:6" ht="22.5" customHeight="1" x14ac:dyDescent="0.3">
      <c r="A54" s="92"/>
      <c r="B54" s="174" t="s">
        <v>738</v>
      </c>
      <c r="C54" s="75">
        <f>C53+C14+C10</f>
        <v>732152</v>
      </c>
      <c r="D54" s="75">
        <f>D53+D14+D10</f>
        <v>794521</v>
      </c>
      <c r="F54" s="289">
        <f t="shared" si="0"/>
        <v>8.5185863044832222E-2</v>
      </c>
    </row>
    <row r="55" spans="1:6" ht="15" customHeight="1" x14ac:dyDescent="0.3">
      <c r="A55" s="92"/>
    </row>
    <row r="56" spans="1:6" ht="15" customHeight="1" x14ac:dyDescent="0.3">
      <c r="A56" s="92"/>
    </row>
  </sheetData>
  <printOptions horizontalCentered="1" gridLines="1"/>
  <pageMargins left="0.7" right="0.7" top="0.75" bottom="0.75" header="0.3" footer="0.3"/>
  <pageSetup paperSize="5" scale="94" fitToHeight="0" orientation="portrait" r:id="rId1"/>
  <headerFooter>
    <oddFooter>&amp;R&amp;"-,Bold Italic"City of Blytheville 2026 Budget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F45"/>
  <sheetViews>
    <sheetView topLeftCell="A9" zoomScaleNormal="100" workbookViewId="0">
      <selection activeCell="F5" sqref="F5:F33"/>
    </sheetView>
  </sheetViews>
  <sheetFormatPr defaultColWidth="17.5703125" defaultRowHeight="18.75" x14ac:dyDescent="0.3"/>
  <cols>
    <col min="1" max="1" width="19.7109375" style="46" customWidth="1"/>
    <col min="2" max="2" width="49.5703125" style="73" customWidth="1"/>
    <col min="3" max="4" width="17.5703125" style="87"/>
    <col min="5" max="5" width="1.85546875" style="46" customWidth="1"/>
    <col min="6" max="16384" width="17.5703125" style="46"/>
  </cols>
  <sheetData>
    <row r="1" spans="1:6" x14ac:dyDescent="0.3">
      <c r="A1" s="297" t="s">
        <v>395</v>
      </c>
      <c r="B1" s="297"/>
    </row>
    <row r="2" spans="1:6" x14ac:dyDescent="0.3">
      <c r="A2" s="297" t="s">
        <v>375</v>
      </c>
      <c r="B2" s="297"/>
    </row>
    <row r="3" spans="1:6" x14ac:dyDescent="0.3">
      <c r="A3" s="297" t="s">
        <v>419</v>
      </c>
      <c r="B3" s="297"/>
    </row>
    <row r="4" spans="1:6" ht="35.25" customHeight="1" x14ac:dyDescent="0.3">
      <c r="A4" s="297" t="s">
        <v>49</v>
      </c>
      <c r="B4" s="297"/>
      <c r="C4" s="47">
        <v>2025</v>
      </c>
      <c r="D4" s="47">
        <v>2026</v>
      </c>
      <c r="F4" s="292" t="s">
        <v>59</v>
      </c>
    </row>
    <row r="5" spans="1:6" x14ac:dyDescent="0.3">
      <c r="A5" s="48" t="s">
        <v>378</v>
      </c>
      <c r="B5" s="73" t="s">
        <v>86</v>
      </c>
      <c r="C5" s="87">
        <v>3575</v>
      </c>
      <c r="D5" s="87">
        <v>3700</v>
      </c>
      <c r="F5" s="289">
        <f>IF(D5-C5=0,"",(D5-C5)/C5)</f>
        <v>3.4965034965034968E-2</v>
      </c>
    </row>
    <row r="6" spans="1:6" x14ac:dyDescent="0.3">
      <c r="A6" s="48"/>
      <c r="B6" s="73" t="s">
        <v>80</v>
      </c>
      <c r="C6" s="87">
        <v>0</v>
      </c>
      <c r="D6" s="87">
        <v>0</v>
      </c>
      <c r="F6" s="289" t="str">
        <f t="shared" ref="F6:F33" si="0">IF(D6-C6=0,"",(D6-C6)/C6)</f>
        <v/>
      </c>
    </row>
    <row r="7" spans="1:6" x14ac:dyDescent="0.3">
      <c r="A7" s="48"/>
      <c r="B7" s="73" t="s">
        <v>76</v>
      </c>
      <c r="C7" s="87">
        <v>0</v>
      </c>
      <c r="D7" s="87">
        <v>0</v>
      </c>
      <c r="F7" s="289" t="str">
        <f t="shared" si="0"/>
        <v/>
      </c>
    </row>
    <row r="8" spans="1:6" x14ac:dyDescent="0.3">
      <c r="A8" s="48" t="s">
        <v>379</v>
      </c>
      <c r="B8" s="73" t="s">
        <v>89</v>
      </c>
      <c r="C8" s="87">
        <v>46726</v>
      </c>
      <c r="D8" s="87">
        <v>48361</v>
      </c>
      <c r="F8" s="289">
        <f t="shared" si="0"/>
        <v>3.4991225441938105E-2</v>
      </c>
    </row>
    <row r="9" spans="1:6" x14ac:dyDescent="0.3">
      <c r="B9" s="100" t="s">
        <v>29</v>
      </c>
      <c r="C9" s="175">
        <f>SUM(C5:C8)</f>
        <v>50301</v>
      </c>
      <c r="D9" s="175">
        <f>SUM(D5:D8)</f>
        <v>52061</v>
      </c>
      <c r="F9" s="289">
        <f t="shared" si="0"/>
        <v>3.4989364028548138E-2</v>
      </c>
    </row>
    <row r="10" spans="1:6" ht="19.149999999999999" customHeight="1" x14ac:dyDescent="0.3">
      <c r="A10" s="118"/>
      <c r="B10" s="83"/>
      <c r="F10" s="289" t="str">
        <f t="shared" si="0"/>
        <v/>
      </c>
    </row>
    <row r="11" spans="1:6" ht="19.149999999999999" customHeight="1" x14ac:dyDescent="0.3">
      <c r="A11" s="118" t="s">
        <v>90</v>
      </c>
      <c r="B11" s="83"/>
      <c r="F11" s="289" t="str">
        <f t="shared" si="0"/>
        <v/>
      </c>
    </row>
    <row r="12" spans="1:6" x14ac:dyDescent="0.3">
      <c r="A12" s="48" t="s">
        <v>380</v>
      </c>
      <c r="B12" s="73" t="s">
        <v>92</v>
      </c>
      <c r="C12" s="87">
        <v>3000</v>
      </c>
      <c r="D12" s="87">
        <v>3000</v>
      </c>
      <c r="F12" s="289" t="str">
        <f t="shared" si="0"/>
        <v/>
      </c>
    </row>
    <row r="13" spans="1:6" x14ac:dyDescent="0.3">
      <c r="A13" s="48"/>
      <c r="B13" s="73" t="s">
        <v>94</v>
      </c>
      <c r="C13" s="87">
        <v>0</v>
      </c>
      <c r="D13" s="87">
        <v>0</v>
      </c>
      <c r="F13" s="289" t="str">
        <f t="shared" si="0"/>
        <v/>
      </c>
    </row>
    <row r="14" spans="1:6" x14ac:dyDescent="0.3">
      <c r="A14" s="48"/>
      <c r="B14" s="100" t="s">
        <v>29</v>
      </c>
      <c r="C14" s="175">
        <f>SUM(C12:C13)</f>
        <v>3000</v>
      </c>
      <c r="D14" s="175">
        <f>SUM(D12:D13)</f>
        <v>3000</v>
      </c>
      <c r="F14" s="289" t="str">
        <f t="shared" si="0"/>
        <v/>
      </c>
    </row>
    <row r="15" spans="1:6" ht="19.149999999999999" customHeight="1" x14ac:dyDescent="0.3">
      <c r="A15" s="118"/>
      <c r="B15" s="83"/>
      <c r="F15" s="289" t="str">
        <f t="shared" si="0"/>
        <v/>
      </c>
    </row>
    <row r="16" spans="1:6" x14ac:dyDescent="0.3">
      <c r="A16" s="297" t="s">
        <v>95</v>
      </c>
      <c r="B16" s="297"/>
      <c r="F16" s="289" t="str">
        <f t="shared" si="0"/>
        <v/>
      </c>
    </row>
    <row r="17" spans="1:6" x14ac:dyDescent="0.3">
      <c r="A17" s="118"/>
      <c r="B17" s="73" t="s">
        <v>323</v>
      </c>
      <c r="C17" s="87">
        <v>1000</v>
      </c>
      <c r="D17" s="87">
        <v>2500</v>
      </c>
      <c r="F17" s="289">
        <f t="shared" si="0"/>
        <v>1.5</v>
      </c>
    </row>
    <row r="18" spans="1:6" x14ac:dyDescent="0.3">
      <c r="A18" s="48" t="s">
        <v>398</v>
      </c>
      <c r="B18" s="73" t="s">
        <v>229</v>
      </c>
      <c r="C18" s="87">
        <v>5000</v>
      </c>
      <c r="D18" s="87">
        <v>5000</v>
      </c>
      <c r="F18" s="289" t="str">
        <f t="shared" si="0"/>
        <v/>
      </c>
    </row>
    <row r="19" spans="1:6" x14ac:dyDescent="0.3">
      <c r="A19" s="48" t="s">
        <v>381</v>
      </c>
      <c r="B19" s="73" t="s">
        <v>382</v>
      </c>
      <c r="C19" s="87">
        <v>3500</v>
      </c>
      <c r="D19" s="87">
        <v>3500</v>
      </c>
      <c r="F19" s="289" t="str">
        <f t="shared" si="0"/>
        <v/>
      </c>
    </row>
    <row r="20" spans="1:6" x14ac:dyDescent="0.3">
      <c r="A20" s="48" t="s">
        <v>385</v>
      </c>
      <c r="B20" s="73" t="s">
        <v>103</v>
      </c>
      <c r="C20" s="87">
        <v>2000</v>
      </c>
      <c r="D20" s="87">
        <v>2000</v>
      </c>
      <c r="F20" s="289" t="str">
        <f t="shared" si="0"/>
        <v/>
      </c>
    </row>
    <row r="21" spans="1:6" x14ac:dyDescent="0.3">
      <c r="A21" s="48" t="s">
        <v>386</v>
      </c>
      <c r="B21" s="73" t="s">
        <v>110</v>
      </c>
      <c r="C21" s="87">
        <v>16000</v>
      </c>
      <c r="D21" s="87">
        <v>50000</v>
      </c>
      <c r="F21" s="289">
        <f t="shared" si="0"/>
        <v>2.125</v>
      </c>
    </row>
    <row r="22" spans="1:6" x14ac:dyDescent="0.3">
      <c r="A22" s="48" t="s">
        <v>400</v>
      </c>
      <c r="B22" s="73" t="s">
        <v>113</v>
      </c>
      <c r="C22" s="87">
        <v>631835.4</v>
      </c>
      <c r="D22" s="87">
        <v>41000</v>
      </c>
      <c r="F22" s="289">
        <f t="shared" si="0"/>
        <v>-0.93510968204693823</v>
      </c>
    </row>
    <row r="23" spans="1:6" x14ac:dyDescent="0.3">
      <c r="A23" s="48"/>
      <c r="B23" s="73" t="s">
        <v>134</v>
      </c>
      <c r="C23" s="87">
        <v>0</v>
      </c>
      <c r="D23" s="87">
        <v>5000</v>
      </c>
      <c r="F23" s="289" t="e">
        <f t="shared" si="0"/>
        <v>#DIV/0!</v>
      </c>
    </row>
    <row r="24" spans="1:6" x14ac:dyDescent="0.3">
      <c r="A24" s="48" t="s">
        <v>390</v>
      </c>
      <c r="B24" s="73" t="s">
        <v>121</v>
      </c>
      <c r="C24" s="87">
        <v>19450</v>
      </c>
      <c r="D24" s="87">
        <v>1200</v>
      </c>
      <c r="F24" s="289">
        <f t="shared" si="0"/>
        <v>-0.93830334190231357</v>
      </c>
    </row>
    <row r="25" spans="1:6" x14ac:dyDescent="0.3">
      <c r="A25" s="48"/>
      <c r="B25" s="73" t="s">
        <v>401</v>
      </c>
      <c r="C25" s="87">
        <v>0</v>
      </c>
      <c r="F25" s="289" t="str">
        <f t="shared" si="0"/>
        <v/>
      </c>
    </row>
    <row r="26" spans="1:6" x14ac:dyDescent="0.3">
      <c r="A26" s="48" t="s">
        <v>402</v>
      </c>
      <c r="B26" s="73" t="s">
        <v>142</v>
      </c>
      <c r="C26" s="87">
        <v>1000</v>
      </c>
      <c r="D26" s="87">
        <v>1000</v>
      </c>
      <c r="F26" s="289" t="str">
        <f t="shared" si="0"/>
        <v/>
      </c>
    </row>
    <row r="27" spans="1:6" x14ac:dyDescent="0.3">
      <c r="A27" s="48"/>
      <c r="B27" s="73" t="s">
        <v>284</v>
      </c>
      <c r="C27" s="87">
        <v>1000</v>
      </c>
      <c r="D27" s="87">
        <v>1000</v>
      </c>
      <c r="F27" s="289" t="str">
        <f t="shared" si="0"/>
        <v/>
      </c>
    </row>
    <row r="28" spans="1:6" x14ac:dyDescent="0.3">
      <c r="A28" s="48" t="s">
        <v>403</v>
      </c>
      <c r="B28" s="73" t="s">
        <v>148</v>
      </c>
      <c r="C28" s="87">
        <v>500</v>
      </c>
      <c r="D28" s="87">
        <v>500</v>
      </c>
      <c r="F28" s="289" t="str">
        <f t="shared" si="0"/>
        <v/>
      </c>
    </row>
    <row r="29" spans="1:6" x14ac:dyDescent="0.3">
      <c r="A29" s="48" t="s">
        <v>393</v>
      </c>
      <c r="B29" s="73" t="s">
        <v>150</v>
      </c>
      <c r="C29" s="87">
        <v>15500</v>
      </c>
      <c r="D29" s="87">
        <v>15500</v>
      </c>
      <c r="F29" s="289" t="str">
        <f t="shared" si="0"/>
        <v/>
      </c>
    </row>
    <row r="30" spans="1:6" x14ac:dyDescent="0.3">
      <c r="A30" s="48" t="s">
        <v>394</v>
      </c>
      <c r="B30" s="73" t="s">
        <v>152</v>
      </c>
      <c r="C30" s="87">
        <v>1000</v>
      </c>
      <c r="D30" s="87">
        <v>1000</v>
      </c>
      <c r="F30" s="289" t="str">
        <f t="shared" si="0"/>
        <v/>
      </c>
    </row>
    <row r="31" spans="1:6" x14ac:dyDescent="0.3">
      <c r="B31" s="100" t="s">
        <v>29</v>
      </c>
      <c r="C31" s="175">
        <f>SUM(C17:C30)</f>
        <v>697785.4</v>
      </c>
      <c r="D31" s="175">
        <f>SUM(D17:D30)</f>
        <v>129200</v>
      </c>
      <c r="F31" s="289">
        <f t="shared" si="0"/>
        <v>-0.8148427869084105</v>
      </c>
    </row>
    <row r="32" spans="1:6" x14ac:dyDescent="0.3">
      <c r="A32" s="118"/>
      <c r="B32" s="83"/>
      <c r="F32" s="289" t="str">
        <f t="shared" si="0"/>
        <v/>
      </c>
    </row>
    <row r="33" spans="1:6" x14ac:dyDescent="0.3">
      <c r="A33" s="298" t="s">
        <v>157</v>
      </c>
      <c r="B33" s="298"/>
      <c r="C33" s="88">
        <f>C31+C14+C9</f>
        <v>751086.4</v>
      </c>
      <c r="D33" s="88">
        <f>D31+D14+D9</f>
        <v>184261</v>
      </c>
      <c r="F33" s="289">
        <f t="shared" si="0"/>
        <v>-0.75467402951245022</v>
      </c>
    </row>
    <row r="35" spans="1:6" x14ac:dyDescent="0.3">
      <c r="A35" s="176"/>
      <c r="B35" s="177"/>
    </row>
    <row r="36" spans="1:6" x14ac:dyDescent="0.3">
      <c r="A36" s="176"/>
      <c r="B36" s="177"/>
    </row>
    <row r="37" spans="1:6" x14ac:dyDescent="0.3">
      <c r="A37" s="176"/>
      <c r="B37" s="177"/>
    </row>
    <row r="38" spans="1:6" x14ac:dyDescent="0.3">
      <c r="A38" s="176"/>
      <c r="B38" s="177"/>
    </row>
    <row r="39" spans="1:6" x14ac:dyDescent="0.3">
      <c r="A39" s="176"/>
      <c r="B39" s="177"/>
    </row>
    <row r="40" spans="1:6" x14ac:dyDescent="0.3">
      <c r="A40" s="176"/>
      <c r="B40" s="177"/>
    </row>
    <row r="41" spans="1:6" x14ac:dyDescent="0.3">
      <c r="A41" s="176"/>
      <c r="B41" s="177"/>
    </row>
    <row r="42" spans="1:6" x14ac:dyDescent="0.3">
      <c r="A42" s="176"/>
      <c r="B42" s="177"/>
    </row>
    <row r="43" spans="1:6" x14ac:dyDescent="0.3">
      <c r="A43" s="176"/>
      <c r="B43" s="177"/>
    </row>
    <row r="44" spans="1:6" x14ac:dyDescent="0.3">
      <c r="A44" s="176"/>
      <c r="B44" s="177"/>
    </row>
    <row r="45" spans="1:6" x14ac:dyDescent="0.3">
      <c r="A45" s="176"/>
    </row>
  </sheetData>
  <mergeCells count="6">
    <mergeCell ref="A33:B33"/>
    <mergeCell ref="A1:B1"/>
    <mergeCell ref="A2:B2"/>
    <mergeCell ref="A3:B3"/>
    <mergeCell ref="A4:B4"/>
    <mergeCell ref="A16:B16"/>
  </mergeCells>
  <printOptions horizontalCentered="1" gridLines="1"/>
  <pageMargins left="0.7" right="0.7" top="0.75" bottom="0.75" header="0.3" footer="0.3"/>
  <pageSetup paperSize="5" scale="86" fitToHeight="0" orientation="portrait" r:id="rId1"/>
  <headerFooter>
    <oddFooter>&amp;R&amp;"-,Bold Italic"City of Blytheville 2026 Budget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55"/>
  <sheetViews>
    <sheetView topLeftCell="A28" zoomScaleNormal="100" zoomScalePageLayoutView="80" workbookViewId="0">
      <selection activeCell="F5" sqref="F5:F49"/>
    </sheetView>
  </sheetViews>
  <sheetFormatPr defaultColWidth="9.140625" defaultRowHeight="18.75" x14ac:dyDescent="0.3"/>
  <cols>
    <col min="1" max="1" width="6.42578125" style="57" customWidth="1"/>
    <col min="2" max="2" width="36.85546875" style="53" customWidth="1"/>
    <col min="3" max="4" width="22.7109375" style="53" customWidth="1"/>
    <col min="5" max="5" width="2.28515625" style="55" customWidth="1"/>
    <col min="6" max="6" width="10.42578125" style="55" bestFit="1" customWidth="1"/>
    <col min="7" max="11" width="9.140625" style="55"/>
    <col min="12" max="12" width="11.5703125" style="55" customWidth="1"/>
    <col min="13" max="13" width="11" style="55" customWidth="1"/>
    <col min="14" max="14" width="13.5703125" style="55" customWidth="1"/>
    <col min="15" max="15" width="12.42578125" style="55" customWidth="1"/>
    <col min="16" max="16384" width="9.140625" style="55"/>
  </cols>
  <sheetData>
    <row r="1" spans="1:6" x14ac:dyDescent="0.3">
      <c r="A1" s="50" t="s">
        <v>814</v>
      </c>
      <c r="C1" s="76"/>
      <c r="D1" s="76"/>
    </row>
    <row r="2" spans="1:6" x14ac:dyDescent="0.3">
      <c r="A2" s="50" t="s">
        <v>903</v>
      </c>
      <c r="C2" s="76"/>
      <c r="D2" s="76"/>
    </row>
    <row r="3" spans="1:6" ht="18" customHeight="1" x14ac:dyDescent="0.3">
      <c r="A3" s="50"/>
      <c r="C3" s="85">
        <v>2025</v>
      </c>
      <c r="D3" s="85">
        <v>2026</v>
      </c>
      <c r="F3" s="292" t="s">
        <v>59</v>
      </c>
    </row>
    <row r="4" spans="1:6" x14ac:dyDescent="0.3">
      <c r="B4" s="83"/>
    </row>
    <row r="5" spans="1:6" x14ac:dyDescent="0.3">
      <c r="A5" s="57">
        <v>601</v>
      </c>
      <c r="B5" s="54" t="s">
        <v>659</v>
      </c>
      <c r="C5" s="54">
        <v>984620</v>
      </c>
      <c r="D5" s="54">
        <v>1019082</v>
      </c>
      <c r="F5" s="289">
        <f>IF(D5-C5=0,"",(D5-C5)/C5)</f>
        <v>3.5000304686071786E-2</v>
      </c>
    </row>
    <row r="6" spans="1:6" x14ac:dyDescent="0.3">
      <c r="A6" s="57">
        <v>604</v>
      </c>
      <c r="B6" s="53" t="s">
        <v>1038</v>
      </c>
      <c r="C6" s="54">
        <v>2000</v>
      </c>
      <c r="D6" s="54">
        <v>2000</v>
      </c>
      <c r="F6" s="289" t="str">
        <f t="shared" ref="F6:F49" si="0">IF(D6-C6=0,"",(D6-C6)/C6)</f>
        <v/>
      </c>
    </row>
    <row r="7" spans="1:6" x14ac:dyDescent="0.3">
      <c r="A7" s="57">
        <v>605</v>
      </c>
      <c r="B7" s="54" t="s">
        <v>687</v>
      </c>
      <c r="C7" s="54">
        <v>75324</v>
      </c>
      <c r="D7" s="54">
        <v>77960</v>
      </c>
      <c r="F7" s="289">
        <f t="shared" si="0"/>
        <v>3.4995486166427697E-2</v>
      </c>
    </row>
    <row r="8" spans="1:6" x14ac:dyDescent="0.3">
      <c r="A8" s="57">
        <v>606</v>
      </c>
      <c r="B8" s="54" t="s">
        <v>688</v>
      </c>
      <c r="C8" s="54">
        <v>121930</v>
      </c>
      <c r="D8" s="54">
        <v>124734</v>
      </c>
      <c r="F8" s="289">
        <f t="shared" si="0"/>
        <v>2.2996801443451162E-2</v>
      </c>
    </row>
    <row r="9" spans="1:6" x14ac:dyDescent="0.3">
      <c r="A9" s="57">
        <v>607</v>
      </c>
      <c r="B9" s="54" t="s">
        <v>689</v>
      </c>
      <c r="C9" s="54">
        <v>13000</v>
      </c>
      <c r="D9" s="54">
        <v>13000</v>
      </c>
      <c r="F9" s="289" t="str">
        <f t="shared" si="0"/>
        <v/>
      </c>
    </row>
    <row r="10" spans="1:6" x14ac:dyDescent="0.3">
      <c r="A10" s="57">
        <v>609</v>
      </c>
      <c r="B10" s="54" t="s">
        <v>690</v>
      </c>
      <c r="C10" s="54">
        <v>52000</v>
      </c>
      <c r="D10" s="54">
        <v>60000</v>
      </c>
      <c r="F10" s="289">
        <f t="shared" si="0"/>
        <v>0.15384615384615385</v>
      </c>
    </row>
    <row r="11" spans="1:6" x14ac:dyDescent="0.3">
      <c r="A11" s="57">
        <v>612</v>
      </c>
      <c r="B11" s="54" t="s">
        <v>691</v>
      </c>
      <c r="C11" s="54">
        <v>3000</v>
      </c>
      <c r="D11" s="54">
        <v>3000</v>
      </c>
      <c r="F11" s="289" t="str">
        <f t="shared" si="0"/>
        <v/>
      </c>
    </row>
    <row r="12" spans="1:6" x14ac:dyDescent="0.3">
      <c r="A12" s="57">
        <v>616</v>
      </c>
      <c r="B12" s="54" t="s">
        <v>915</v>
      </c>
      <c r="C12" s="54">
        <v>2500</v>
      </c>
      <c r="D12" s="54">
        <v>2500</v>
      </c>
      <c r="F12" s="289" t="str">
        <f t="shared" si="0"/>
        <v/>
      </c>
    </row>
    <row r="13" spans="1:6" x14ac:dyDescent="0.3">
      <c r="A13" s="57">
        <v>615</v>
      </c>
      <c r="B13" s="54" t="s">
        <v>692</v>
      </c>
      <c r="C13" s="54">
        <v>16000</v>
      </c>
      <c r="D13" s="54">
        <v>16000</v>
      </c>
      <c r="F13" s="289" t="str">
        <f t="shared" si="0"/>
        <v/>
      </c>
    </row>
    <row r="14" spans="1:6" x14ac:dyDescent="0.3">
      <c r="A14" s="50"/>
      <c r="B14" s="97" t="s">
        <v>693</v>
      </c>
      <c r="C14" s="98">
        <f>SUM(C5:C13)</f>
        <v>1270374</v>
      </c>
      <c r="D14" s="98">
        <f>SUM(D5:D13)</f>
        <v>1318276</v>
      </c>
      <c r="F14" s="289">
        <f t="shared" si="0"/>
        <v>3.770700596832114E-2</v>
      </c>
    </row>
    <row r="15" spans="1:6" x14ac:dyDescent="0.3">
      <c r="A15" s="50" t="s">
        <v>95</v>
      </c>
      <c r="B15" s="54"/>
      <c r="C15" s="54"/>
      <c r="D15" s="54"/>
      <c r="F15" s="289" t="str">
        <f t="shared" si="0"/>
        <v/>
      </c>
    </row>
    <row r="16" spans="1:6" x14ac:dyDescent="0.3">
      <c r="A16" s="50"/>
      <c r="B16" s="54" t="s">
        <v>694</v>
      </c>
      <c r="C16" s="54">
        <v>65000</v>
      </c>
      <c r="D16" s="54">
        <v>65000</v>
      </c>
      <c r="F16" s="289" t="str">
        <f t="shared" si="0"/>
        <v/>
      </c>
    </row>
    <row r="17" spans="1:6" x14ac:dyDescent="0.3">
      <c r="A17" s="50"/>
      <c r="B17" s="54" t="s">
        <v>927</v>
      </c>
      <c r="C17" s="54">
        <v>15000</v>
      </c>
      <c r="D17" s="54">
        <v>15000</v>
      </c>
      <c r="F17" s="289" t="str">
        <f t="shared" si="0"/>
        <v/>
      </c>
    </row>
    <row r="18" spans="1:6" x14ac:dyDescent="0.3">
      <c r="A18" s="50"/>
      <c r="B18" s="54" t="s">
        <v>1007</v>
      </c>
      <c r="C18" s="54">
        <v>50000</v>
      </c>
      <c r="D18" s="54">
        <v>10000</v>
      </c>
      <c r="F18" s="289">
        <f t="shared" si="0"/>
        <v>-0.8</v>
      </c>
    </row>
    <row r="19" spans="1:6" x14ac:dyDescent="0.3">
      <c r="A19" s="57">
        <v>646</v>
      </c>
      <c r="B19" s="54" t="s">
        <v>695</v>
      </c>
      <c r="C19" s="54">
        <v>270000</v>
      </c>
      <c r="D19" s="54">
        <v>200000</v>
      </c>
      <c r="F19" s="289">
        <f t="shared" si="0"/>
        <v>-0.25925925925925924</v>
      </c>
    </row>
    <row r="20" spans="1:6" x14ac:dyDescent="0.3">
      <c r="A20" s="57">
        <v>647</v>
      </c>
      <c r="B20" s="54" t="s">
        <v>696</v>
      </c>
      <c r="C20" s="54">
        <v>10000</v>
      </c>
      <c r="D20" s="54">
        <v>10000</v>
      </c>
      <c r="F20" s="289" t="str">
        <f t="shared" si="0"/>
        <v/>
      </c>
    </row>
    <row r="21" spans="1:6" x14ac:dyDescent="0.3">
      <c r="A21" s="57">
        <v>648</v>
      </c>
      <c r="B21" s="54" t="s">
        <v>697</v>
      </c>
      <c r="C21" s="54">
        <v>35000</v>
      </c>
      <c r="D21" s="54">
        <v>35000</v>
      </c>
      <c r="F21" s="289" t="str">
        <f t="shared" si="0"/>
        <v/>
      </c>
    </row>
    <row r="22" spans="1:6" x14ac:dyDescent="0.3">
      <c r="A22" s="57">
        <v>649</v>
      </c>
      <c r="B22" s="54" t="s">
        <v>809</v>
      </c>
      <c r="C22" s="54">
        <v>6000</v>
      </c>
      <c r="D22" s="54">
        <v>6000</v>
      </c>
      <c r="F22" s="289" t="str">
        <f t="shared" si="0"/>
        <v/>
      </c>
    </row>
    <row r="23" spans="1:6" x14ac:dyDescent="0.3">
      <c r="A23" s="57">
        <v>650</v>
      </c>
      <c r="B23" s="54" t="s">
        <v>698</v>
      </c>
      <c r="C23" s="54">
        <v>20000</v>
      </c>
      <c r="D23" s="54">
        <v>20000</v>
      </c>
      <c r="F23" s="289" t="str">
        <f t="shared" si="0"/>
        <v/>
      </c>
    </row>
    <row r="24" spans="1:6" x14ac:dyDescent="0.3">
      <c r="A24" s="57">
        <v>651</v>
      </c>
      <c r="B24" s="54" t="s">
        <v>699</v>
      </c>
      <c r="C24" s="54">
        <v>252157</v>
      </c>
      <c r="D24" s="54">
        <v>252157</v>
      </c>
      <c r="F24" s="289" t="str">
        <f t="shared" si="0"/>
        <v/>
      </c>
    </row>
    <row r="25" spans="1:6" x14ac:dyDescent="0.3">
      <c r="A25" s="57">
        <v>652</v>
      </c>
      <c r="B25" s="54" t="s">
        <v>700</v>
      </c>
      <c r="C25" s="54">
        <v>25000</v>
      </c>
      <c r="D25" s="54">
        <v>25000</v>
      </c>
      <c r="F25" s="289" t="str">
        <f t="shared" si="0"/>
        <v/>
      </c>
    </row>
    <row r="26" spans="1:6" x14ac:dyDescent="0.3">
      <c r="A26" s="57">
        <v>654</v>
      </c>
      <c r="B26" s="54" t="s">
        <v>701</v>
      </c>
      <c r="C26" s="54">
        <v>280000</v>
      </c>
      <c r="D26" s="54">
        <v>280000</v>
      </c>
      <c r="F26" s="289" t="str">
        <f t="shared" si="0"/>
        <v/>
      </c>
    </row>
    <row r="27" spans="1:6" x14ac:dyDescent="0.3">
      <c r="A27" s="57">
        <v>656</v>
      </c>
      <c r="B27" s="54" t="s">
        <v>702</v>
      </c>
      <c r="C27" s="54">
        <v>180000</v>
      </c>
      <c r="D27" s="54">
        <v>180000</v>
      </c>
      <c r="F27" s="289" t="str">
        <f t="shared" si="0"/>
        <v/>
      </c>
    </row>
    <row r="28" spans="1:6" x14ac:dyDescent="0.3">
      <c r="A28" s="57">
        <v>658</v>
      </c>
      <c r="B28" s="54" t="s">
        <v>703</v>
      </c>
      <c r="C28" s="54">
        <v>200000</v>
      </c>
      <c r="D28" s="54">
        <v>250000</v>
      </c>
      <c r="F28" s="289">
        <f t="shared" si="0"/>
        <v>0.25</v>
      </c>
    </row>
    <row r="29" spans="1:6" x14ac:dyDescent="0.3">
      <c r="A29" s="57">
        <v>659</v>
      </c>
      <c r="B29" s="54" t="s">
        <v>704</v>
      </c>
      <c r="C29" s="54">
        <v>5000</v>
      </c>
      <c r="D29" s="54">
        <v>5000</v>
      </c>
      <c r="F29" s="289" t="str">
        <f t="shared" si="0"/>
        <v/>
      </c>
    </row>
    <row r="30" spans="1:6" x14ac:dyDescent="0.3">
      <c r="A30" s="57">
        <v>660</v>
      </c>
      <c r="B30" s="54" t="s">
        <v>671</v>
      </c>
      <c r="C30" s="54">
        <v>20000</v>
      </c>
      <c r="D30" s="54">
        <v>20000</v>
      </c>
      <c r="F30" s="289" t="str">
        <f t="shared" si="0"/>
        <v/>
      </c>
    </row>
    <row r="31" spans="1:6" x14ac:dyDescent="0.3">
      <c r="A31" s="57">
        <v>664</v>
      </c>
      <c r="B31" s="54" t="s">
        <v>705</v>
      </c>
      <c r="C31" s="54">
        <v>9000</v>
      </c>
      <c r="D31" s="54">
        <v>9000</v>
      </c>
      <c r="F31" s="289" t="str">
        <f t="shared" si="0"/>
        <v/>
      </c>
    </row>
    <row r="32" spans="1:6" x14ac:dyDescent="0.3">
      <c r="A32" s="57">
        <v>665</v>
      </c>
      <c r="B32" s="54" t="s">
        <v>706</v>
      </c>
      <c r="C32" s="54">
        <v>70000</v>
      </c>
      <c r="D32" s="54">
        <v>95000</v>
      </c>
      <c r="F32" s="289">
        <f t="shared" si="0"/>
        <v>0.35714285714285715</v>
      </c>
    </row>
    <row r="33" spans="1:6" x14ac:dyDescent="0.3">
      <c r="A33" s="57">
        <v>667</v>
      </c>
      <c r="B33" s="72" t="s">
        <v>707</v>
      </c>
      <c r="C33" s="54">
        <v>240000</v>
      </c>
      <c r="D33" s="54">
        <v>240000</v>
      </c>
      <c r="F33" s="289" t="str">
        <f t="shared" si="0"/>
        <v/>
      </c>
    </row>
    <row r="34" spans="1:6" x14ac:dyDescent="0.3">
      <c r="A34" s="57">
        <v>671</v>
      </c>
      <c r="B34" s="54" t="s">
        <v>708</v>
      </c>
      <c r="C34" s="54">
        <v>60000</v>
      </c>
      <c r="D34" s="54">
        <v>60000</v>
      </c>
      <c r="F34" s="289" t="str">
        <f t="shared" si="0"/>
        <v/>
      </c>
    </row>
    <row r="35" spans="1:6" x14ac:dyDescent="0.3">
      <c r="A35" s="57">
        <v>675</v>
      </c>
      <c r="B35" s="54" t="s">
        <v>709</v>
      </c>
      <c r="C35" s="54">
        <v>0</v>
      </c>
      <c r="D35" s="54">
        <v>0</v>
      </c>
      <c r="F35" s="289" t="str">
        <f t="shared" si="0"/>
        <v/>
      </c>
    </row>
    <row r="36" spans="1:6" x14ac:dyDescent="0.3">
      <c r="A36" s="57">
        <v>676</v>
      </c>
      <c r="B36" s="54" t="s">
        <v>710</v>
      </c>
      <c r="C36" s="54">
        <v>40000</v>
      </c>
      <c r="D36" s="54">
        <v>40000</v>
      </c>
      <c r="F36" s="289" t="str">
        <f t="shared" si="0"/>
        <v/>
      </c>
    </row>
    <row r="37" spans="1:6" x14ac:dyDescent="0.3">
      <c r="A37" s="57">
        <v>677</v>
      </c>
      <c r="B37" s="54" t="s">
        <v>711</v>
      </c>
      <c r="C37" s="54">
        <v>67000</v>
      </c>
      <c r="D37" s="54">
        <v>80000</v>
      </c>
      <c r="F37" s="289">
        <f t="shared" si="0"/>
        <v>0.19402985074626866</v>
      </c>
    </row>
    <row r="38" spans="1:6" x14ac:dyDescent="0.3">
      <c r="B38" s="54" t="s">
        <v>813</v>
      </c>
      <c r="C38" s="54">
        <v>0</v>
      </c>
      <c r="D38" s="54">
        <v>0</v>
      </c>
      <c r="F38" s="289" t="str">
        <f t="shared" si="0"/>
        <v/>
      </c>
    </row>
    <row r="39" spans="1:6" x14ac:dyDescent="0.3">
      <c r="A39" s="57">
        <v>678</v>
      </c>
      <c r="B39" s="54" t="s">
        <v>712</v>
      </c>
      <c r="C39" s="54">
        <v>1500</v>
      </c>
      <c r="D39" s="54">
        <v>1500</v>
      </c>
      <c r="F39" s="289" t="str">
        <f t="shared" si="0"/>
        <v/>
      </c>
    </row>
    <row r="40" spans="1:6" x14ac:dyDescent="0.3">
      <c r="A40" s="57">
        <v>681</v>
      </c>
      <c r="B40" s="72" t="s">
        <v>713</v>
      </c>
      <c r="C40" s="54">
        <v>12000</v>
      </c>
      <c r="D40" s="54">
        <v>12000</v>
      </c>
      <c r="F40" s="289" t="str">
        <f t="shared" si="0"/>
        <v/>
      </c>
    </row>
    <row r="41" spans="1:6" x14ac:dyDescent="0.3">
      <c r="A41" s="57">
        <v>682</v>
      </c>
      <c r="B41" s="54" t="s">
        <v>680</v>
      </c>
      <c r="C41" s="54">
        <v>13000</v>
      </c>
      <c r="D41" s="54">
        <v>13000</v>
      </c>
      <c r="F41" s="289" t="str">
        <f t="shared" si="0"/>
        <v/>
      </c>
    </row>
    <row r="42" spans="1:6" x14ac:dyDescent="0.3">
      <c r="A42" s="57">
        <v>683</v>
      </c>
      <c r="B42" s="54" t="s">
        <v>714</v>
      </c>
      <c r="C42" s="54">
        <v>7000</v>
      </c>
      <c r="D42" s="54">
        <v>20000</v>
      </c>
      <c r="E42" s="58"/>
      <c r="F42" s="289">
        <f t="shared" si="0"/>
        <v>1.8571428571428572</v>
      </c>
    </row>
    <row r="43" spans="1:6" x14ac:dyDescent="0.3">
      <c r="A43" s="57">
        <v>685</v>
      </c>
      <c r="B43" s="54" t="s">
        <v>683</v>
      </c>
      <c r="C43" s="54">
        <v>10000</v>
      </c>
      <c r="D43" s="54">
        <v>10000</v>
      </c>
      <c r="F43" s="289" t="str">
        <f t="shared" si="0"/>
        <v/>
      </c>
    </row>
    <row r="44" spans="1:6" x14ac:dyDescent="0.3">
      <c r="A44" s="57">
        <v>684</v>
      </c>
      <c r="B44" s="54" t="s">
        <v>682</v>
      </c>
      <c r="C44" s="54">
        <v>33000</v>
      </c>
      <c r="D44" s="54">
        <v>33000</v>
      </c>
      <c r="F44" s="289" t="str">
        <f t="shared" si="0"/>
        <v/>
      </c>
    </row>
    <row r="45" spans="1:6" x14ac:dyDescent="0.3">
      <c r="A45" s="57">
        <v>686</v>
      </c>
      <c r="B45" s="54" t="s">
        <v>684</v>
      </c>
      <c r="C45" s="54">
        <v>8000</v>
      </c>
      <c r="D45" s="54">
        <v>8000</v>
      </c>
      <c r="F45" s="289" t="str">
        <f t="shared" si="0"/>
        <v/>
      </c>
    </row>
    <row r="46" spans="1:6" x14ac:dyDescent="0.3">
      <c r="A46" s="57">
        <v>689</v>
      </c>
      <c r="B46" s="72" t="s">
        <v>715</v>
      </c>
      <c r="C46" s="54">
        <v>430000</v>
      </c>
      <c r="D46" s="54">
        <v>430000</v>
      </c>
      <c r="F46" s="289" t="str">
        <f t="shared" si="0"/>
        <v/>
      </c>
    </row>
    <row r="47" spans="1:6" x14ac:dyDescent="0.3">
      <c r="A47" s="50"/>
      <c r="B47" s="97" t="s">
        <v>721</v>
      </c>
      <c r="C47" s="98">
        <f>SUM(C16:C46)</f>
        <v>2433657</v>
      </c>
      <c r="D47" s="98">
        <f>SUM(D16:D46)</f>
        <v>2424657</v>
      </c>
      <c r="F47" s="289">
        <f t="shared" si="0"/>
        <v>-3.6981382339417593E-3</v>
      </c>
    </row>
    <row r="48" spans="1:6" x14ac:dyDescent="0.3">
      <c r="B48" s="72" t="s">
        <v>1023</v>
      </c>
      <c r="C48" s="54"/>
      <c r="D48" s="54"/>
      <c r="F48" s="289" t="str">
        <f t="shared" si="0"/>
        <v/>
      </c>
    </row>
    <row r="49" spans="1:6" ht="21" x14ac:dyDescent="0.45">
      <c r="A49" s="50" t="s">
        <v>23</v>
      </c>
      <c r="B49" s="97" t="s">
        <v>721</v>
      </c>
      <c r="C49" s="66">
        <f>C47+C14</f>
        <v>3704031</v>
      </c>
      <c r="D49" s="66">
        <f>D47+D14</f>
        <v>3742933</v>
      </c>
      <c r="F49" s="289">
        <f t="shared" si="0"/>
        <v>1.0502611884187794E-2</v>
      </c>
    </row>
    <row r="50" spans="1:6" x14ac:dyDescent="0.3">
      <c r="B50" s="73"/>
      <c r="D50" s="54"/>
    </row>
    <row r="51" spans="1:6" x14ac:dyDescent="0.3">
      <c r="A51" s="178"/>
      <c r="B51" s="73"/>
      <c r="C51" s="99"/>
      <c r="D51" s="98"/>
    </row>
    <row r="53" spans="1:6" x14ac:dyDescent="0.3">
      <c r="B53" s="73"/>
    </row>
    <row r="55" spans="1:6" x14ac:dyDescent="0.3">
      <c r="B55" s="73"/>
    </row>
  </sheetData>
  <printOptions horizontalCentered="1" gridLines="1"/>
  <pageMargins left="0.7" right="0.7" top="0.75" bottom="0.75" header="0.3" footer="0.3"/>
  <pageSetup paperSize="5" scale="89" fitToHeight="0" orientation="portrait" r:id="rId1"/>
  <headerFooter>
    <oddFooter>&amp;R&amp;"-,Bold Italic"City of Blytheville 2026 Budget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19"/>
  <sheetViews>
    <sheetView zoomScaleNormal="100" workbookViewId="0">
      <selection activeCell="F5" sqref="F5:F18"/>
    </sheetView>
  </sheetViews>
  <sheetFormatPr defaultColWidth="9.140625" defaultRowHeight="18.75" x14ac:dyDescent="0.3"/>
  <cols>
    <col min="1" max="1" width="14.5703125" style="46" customWidth="1"/>
    <col min="2" max="2" width="24.42578125" style="73" customWidth="1"/>
    <col min="3" max="3" width="16.85546875" style="72" customWidth="1"/>
    <col min="4" max="4" width="17.42578125" style="72" customWidth="1"/>
    <col min="5" max="5" width="2.5703125" style="46" customWidth="1"/>
    <col min="6" max="6" width="10.42578125" style="46" bestFit="1" customWidth="1"/>
    <col min="7" max="16384" width="9.140625" style="46"/>
  </cols>
  <sheetData>
    <row r="1" spans="1:6" x14ac:dyDescent="0.3">
      <c r="A1" s="315" t="s">
        <v>198</v>
      </c>
      <c r="B1" s="315"/>
      <c r="E1" s="72"/>
    </row>
    <row r="2" spans="1:6" x14ac:dyDescent="0.3">
      <c r="A2" s="315" t="s">
        <v>199</v>
      </c>
      <c r="B2" s="315"/>
    </row>
    <row r="3" spans="1:6" x14ac:dyDescent="0.3">
      <c r="A3" s="316"/>
      <c r="B3" s="316"/>
    </row>
    <row r="4" spans="1:6" x14ac:dyDescent="0.3">
      <c r="A4" s="52" t="s">
        <v>49</v>
      </c>
      <c r="B4" s="83"/>
      <c r="C4" s="47">
        <v>2025</v>
      </c>
      <c r="D4" s="47">
        <v>2026</v>
      </c>
      <c r="F4" s="292" t="s">
        <v>59</v>
      </c>
    </row>
    <row r="5" spans="1:6" x14ac:dyDescent="0.3">
      <c r="A5" s="48" t="s">
        <v>200</v>
      </c>
      <c r="B5" s="73" t="s">
        <v>80</v>
      </c>
      <c r="C5" s="72">
        <v>6088</v>
      </c>
      <c r="D5" s="72">
        <v>6288</v>
      </c>
      <c r="F5" s="289">
        <f>IF(D5-C5=0,"",(D5-C5)/C5)</f>
        <v>3.2851511169513799E-2</v>
      </c>
    </row>
    <row r="6" spans="1:6" x14ac:dyDescent="0.3">
      <c r="A6" s="48" t="s">
        <v>23</v>
      </c>
      <c r="B6" s="73" t="s">
        <v>83</v>
      </c>
      <c r="C6" s="72">
        <v>25000</v>
      </c>
      <c r="D6" s="72">
        <v>25000</v>
      </c>
      <c r="F6" s="289" t="str">
        <f t="shared" ref="F6:F18" si="0">IF(D6-C6=0,"",(D6-C6)/C6)</f>
        <v/>
      </c>
    </row>
    <row r="7" spans="1:6" x14ac:dyDescent="0.3">
      <c r="A7" s="48"/>
      <c r="B7" s="73" t="s">
        <v>284</v>
      </c>
      <c r="C7" s="72">
        <v>500</v>
      </c>
      <c r="D7" s="72">
        <v>500</v>
      </c>
      <c r="F7" s="289" t="str">
        <f t="shared" si="0"/>
        <v/>
      </c>
    </row>
    <row r="8" spans="1:6" x14ac:dyDescent="0.3">
      <c r="A8" s="48" t="s">
        <v>201</v>
      </c>
      <c r="B8" s="73" t="s">
        <v>86</v>
      </c>
      <c r="C8" s="72">
        <v>7450</v>
      </c>
      <c r="D8" s="72">
        <v>7418</v>
      </c>
      <c r="F8" s="289">
        <f t="shared" si="0"/>
        <v>-4.2953020134228184E-3</v>
      </c>
    </row>
    <row r="9" spans="1:6" x14ac:dyDescent="0.3">
      <c r="A9" s="48" t="s">
        <v>202</v>
      </c>
      <c r="B9" s="73" t="s">
        <v>89</v>
      </c>
      <c r="C9" s="72">
        <v>97380</v>
      </c>
      <c r="D9" s="72">
        <v>96970</v>
      </c>
      <c r="F9" s="289">
        <f t="shared" si="0"/>
        <v>-4.2103101252823991E-3</v>
      </c>
    </row>
    <row r="10" spans="1:6" x14ac:dyDescent="0.3">
      <c r="B10" s="100" t="s">
        <v>29</v>
      </c>
      <c r="C10" s="90">
        <f>SUM(C5:C9)</f>
        <v>136418</v>
      </c>
      <c r="D10" s="90">
        <f>SUM(D5:D9)</f>
        <v>136176</v>
      </c>
      <c r="F10" s="289">
        <f t="shared" si="0"/>
        <v>-1.7739594481666642E-3</v>
      </c>
    </row>
    <row r="11" spans="1:6" x14ac:dyDescent="0.3">
      <c r="A11" s="50"/>
      <c r="B11" s="83"/>
      <c r="F11" s="289" t="str">
        <f t="shared" si="0"/>
        <v/>
      </c>
    </row>
    <row r="12" spans="1:6" x14ac:dyDescent="0.3">
      <c r="A12" s="50"/>
      <c r="B12" s="83" t="s">
        <v>95</v>
      </c>
      <c r="F12" s="289" t="str">
        <f t="shared" si="0"/>
        <v/>
      </c>
    </row>
    <row r="13" spans="1:6" x14ac:dyDescent="0.3">
      <c r="A13" s="48" t="s">
        <v>203</v>
      </c>
      <c r="B13" s="73" t="s">
        <v>94</v>
      </c>
      <c r="C13" s="72">
        <v>7200</v>
      </c>
      <c r="D13" s="72">
        <v>7200</v>
      </c>
      <c r="F13" s="289" t="str">
        <f t="shared" si="0"/>
        <v/>
      </c>
    </row>
    <row r="14" spans="1:6" x14ac:dyDescent="0.3">
      <c r="A14" s="48"/>
      <c r="B14" s="73" t="s">
        <v>106</v>
      </c>
      <c r="C14" s="72">
        <v>100</v>
      </c>
      <c r="D14" s="72">
        <v>100</v>
      </c>
      <c r="F14" s="289" t="str">
        <f t="shared" si="0"/>
        <v/>
      </c>
    </row>
    <row r="15" spans="1:6" x14ac:dyDescent="0.3">
      <c r="A15" s="48"/>
      <c r="B15" s="73" t="s">
        <v>204</v>
      </c>
      <c r="C15" s="72">
        <v>0</v>
      </c>
      <c r="D15" s="72">
        <v>0</v>
      </c>
      <c r="F15" s="289" t="str">
        <f t="shared" si="0"/>
        <v/>
      </c>
    </row>
    <row r="16" spans="1:6" x14ac:dyDescent="0.3">
      <c r="B16" s="100" t="s">
        <v>29</v>
      </c>
      <c r="C16" s="90">
        <f>SUM(C13:C15)</f>
        <v>7300</v>
      </c>
      <c r="D16" s="90">
        <f>SUM(D13:D15)</f>
        <v>7300</v>
      </c>
      <c r="F16" s="289" t="str">
        <f t="shared" si="0"/>
        <v/>
      </c>
    </row>
    <row r="17" spans="1:6" x14ac:dyDescent="0.3">
      <c r="A17" s="50"/>
      <c r="B17" s="83"/>
      <c r="F17" s="289" t="str">
        <f t="shared" si="0"/>
        <v/>
      </c>
    </row>
    <row r="18" spans="1:6" x14ac:dyDescent="0.3">
      <c r="A18" s="50"/>
      <c r="B18" s="100" t="s">
        <v>738</v>
      </c>
      <c r="C18" s="75">
        <f>SUM(C16+C10)</f>
        <v>143718</v>
      </c>
      <c r="D18" s="75">
        <f>SUM(D16+D10)</f>
        <v>143476</v>
      </c>
      <c r="F18" s="289">
        <f t="shared" si="0"/>
        <v>-1.6838531012120959E-3</v>
      </c>
    </row>
    <row r="19" spans="1:6" x14ac:dyDescent="0.3">
      <c r="A19" s="317"/>
      <c r="B19" s="317"/>
    </row>
  </sheetData>
  <mergeCells count="4">
    <mergeCell ref="A1:B1"/>
    <mergeCell ref="A2:B2"/>
    <mergeCell ref="A3:B3"/>
    <mergeCell ref="A19:B19"/>
  </mergeCells>
  <printOptions horizontalCentered="1" gridLines="1"/>
  <pageMargins left="0.7" right="0.7" top="0.75" bottom="0.75" header="0.3" footer="0.3"/>
  <pageSetup paperSize="5" fitToHeight="0" orientation="portrait" r:id="rId1"/>
  <headerFooter>
    <oddFooter>&amp;R&amp;"-,Bold Italic"City of Blytheville 2026 Budget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25"/>
  <sheetViews>
    <sheetView workbookViewId="0">
      <selection activeCell="A13" sqref="A13"/>
    </sheetView>
  </sheetViews>
  <sheetFormatPr defaultRowHeight="15" x14ac:dyDescent="0.25"/>
  <cols>
    <col min="1" max="1" width="65.7109375" bestFit="1" customWidth="1"/>
  </cols>
  <sheetData>
    <row r="1" spans="1:1" ht="25.5" x14ac:dyDescent="0.35">
      <c r="A1" s="27"/>
    </row>
    <row r="2" spans="1:1" x14ac:dyDescent="0.25">
      <c r="A2" s="38"/>
    </row>
    <row r="3" spans="1:1" x14ac:dyDescent="0.25">
      <c r="A3" s="38"/>
    </row>
    <row r="4" spans="1:1" x14ac:dyDescent="0.25">
      <c r="A4" s="38"/>
    </row>
    <row r="5" spans="1:1" ht="30" x14ac:dyDescent="0.4">
      <c r="A5" s="28" t="s">
        <v>648</v>
      </c>
    </row>
    <row r="6" spans="1:1" x14ac:dyDescent="0.25">
      <c r="A6" s="41"/>
    </row>
    <row r="7" spans="1:1" x14ac:dyDescent="0.25">
      <c r="A7" s="41"/>
    </row>
    <row r="8" spans="1:1" x14ac:dyDescent="0.25">
      <c r="A8" s="41"/>
    </row>
    <row r="9" spans="1:1" x14ac:dyDescent="0.25">
      <c r="A9" s="41"/>
    </row>
    <row r="10" spans="1:1" x14ac:dyDescent="0.25">
      <c r="A10" s="41"/>
    </row>
    <row r="11" spans="1:1" x14ac:dyDescent="0.25">
      <c r="A11" s="41"/>
    </row>
    <row r="12" spans="1:1" x14ac:dyDescent="0.25">
      <c r="A12" s="41"/>
    </row>
    <row r="13" spans="1:1" ht="30" x14ac:dyDescent="0.4">
      <c r="A13" s="28" t="s">
        <v>1043</v>
      </c>
    </row>
    <row r="14" spans="1:1" x14ac:dyDescent="0.25">
      <c r="A14" s="38"/>
    </row>
    <row r="15" spans="1:1" x14ac:dyDescent="0.25">
      <c r="A15" s="41"/>
    </row>
    <row r="16" spans="1:1" x14ac:dyDescent="0.25">
      <c r="A16" s="41"/>
    </row>
    <row r="17" spans="1:1" x14ac:dyDescent="0.25">
      <c r="A17" s="41"/>
    </row>
    <row r="18" spans="1:1" ht="30" x14ac:dyDescent="0.4">
      <c r="A18" s="28"/>
    </row>
    <row r="19" spans="1:1" ht="30" x14ac:dyDescent="0.4">
      <c r="A19" s="2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</sheetData>
  <pageMargins left="0.7" right="0.7" top="0.75" bottom="0.75" header="0.3" footer="0.3"/>
  <pageSetup paperSize="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7"/>
  <sheetViews>
    <sheetView workbookViewId="0">
      <selection activeCell="E5" sqref="E5:E26"/>
    </sheetView>
  </sheetViews>
  <sheetFormatPr defaultRowHeight="15" x14ac:dyDescent="0.25"/>
  <cols>
    <col min="1" max="1" width="35.140625" bestFit="1" customWidth="1"/>
    <col min="2" max="2" width="27.85546875" bestFit="1" customWidth="1"/>
    <col min="3" max="3" width="17.85546875" customWidth="1"/>
    <col min="4" max="4" width="3.28515625" customWidth="1"/>
    <col min="5" max="5" width="10.42578125" bestFit="1" customWidth="1"/>
  </cols>
  <sheetData>
    <row r="1" spans="1:6" ht="18.75" x14ac:dyDescent="0.3">
      <c r="A1" s="315" t="s">
        <v>932</v>
      </c>
      <c r="B1" s="315"/>
      <c r="C1" s="72"/>
      <c r="D1" s="72"/>
      <c r="E1" s="46"/>
      <c r="F1" s="46"/>
    </row>
    <row r="2" spans="1:6" ht="18.75" x14ac:dyDescent="0.3">
      <c r="A2" s="315" t="s">
        <v>933</v>
      </c>
      <c r="B2" s="315"/>
      <c r="C2" s="72"/>
      <c r="D2" s="72"/>
      <c r="E2" s="46"/>
      <c r="F2" s="46"/>
    </row>
    <row r="3" spans="1:6" ht="18.75" x14ac:dyDescent="0.3">
      <c r="A3" s="316"/>
      <c r="B3" s="316"/>
      <c r="C3" s="72"/>
      <c r="D3" s="72"/>
      <c r="E3" s="46"/>
      <c r="F3" s="46"/>
    </row>
    <row r="4" spans="1:6" ht="18.75" x14ac:dyDescent="0.3">
      <c r="A4" s="83" t="s">
        <v>934</v>
      </c>
      <c r="B4" s="47">
        <v>2025</v>
      </c>
      <c r="C4" s="47">
        <v>2026</v>
      </c>
      <c r="E4" s="292" t="s">
        <v>59</v>
      </c>
      <c r="F4" s="46"/>
    </row>
    <row r="5" spans="1:6" ht="18.75" x14ac:dyDescent="0.3">
      <c r="A5" s="73" t="s">
        <v>935</v>
      </c>
      <c r="B5" s="72">
        <v>9400</v>
      </c>
      <c r="C5" s="72">
        <v>9400</v>
      </c>
      <c r="E5" s="289" t="str">
        <f>IF(C5-B5=0,"",(C5-B5)/B5)</f>
        <v/>
      </c>
      <c r="F5" s="46"/>
    </row>
    <row r="6" spans="1:6" ht="18.75" x14ac:dyDescent="0.3">
      <c r="A6" s="73" t="s">
        <v>936</v>
      </c>
      <c r="B6" s="72">
        <v>2600</v>
      </c>
      <c r="C6" s="72">
        <v>2600</v>
      </c>
      <c r="E6" s="289" t="str">
        <f t="shared" ref="E6:E26" si="0">IF(C6-B6=0,"",(C6-B6)/B6)</f>
        <v/>
      </c>
      <c r="F6" s="46"/>
    </row>
    <row r="7" spans="1:6" ht="18.75" x14ac:dyDescent="0.3">
      <c r="A7" s="73" t="s">
        <v>947</v>
      </c>
      <c r="B7" s="72">
        <v>21000</v>
      </c>
      <c r="C7" s="72">
        <v>10000</v>
      </c>
      <c r="E7" s="289">
        <f t="shared" si="0"/>
        <v>-0.52380952380952384</v>
      </c>
      <c r="F7" s="46"/>
    </row>
    <row r="8" spans="1:6" ht="18.75" x14ac:dyDescent="0.3">
      <c r="A8" s="73" t="s">
        <v>994</v>
      </c>
      <c r="B8" s="72" t="s">
        <v>23</v>
      </c>
      <c r="C8" s="72" t="s">
        <v>23</v>
      </c>
      <c r="E8" s="289" t="e">
        <f t="shared" si="0"/>
        <v>#VALUE!</v>
      </c>
      <c r="F8" s="46"/>
    </row>
    <row r="9" spans="1:6" ht="18.75" x14ac:dyDescent="0.3">
      <c r="A9" s="73" t="s">
        <v>1004</v>
      </c>
      <c r="B9" s="72">
        <v>140000</v>
      </c>
      <c r="C9" s="72">
        <v>45000</v>
      </c>
      <c r="E9" s="289">
        <f t="shared" si="0"/>
        <v>-0.6785714285714286</v>
      </c>
      <c r="F9" s="46"/>
    </row>
    <row r="10" spans="1:6" ht="18.75" x14ac:dyDescent="0.3">
      <c r="A10" s="73" t="s">
        <v>937</v>
      </c>
      <c r="B10" s="72">
        <v>4500</v>
      </c>
      <c r="C10" s="72">
        <v>4500</v>
      </c>
      <c r="E10" s="289" t="str">
        <f t="shared" si="0"/>
        <v/>
      </c>
      <c r="F10" s="46"/>
    </row>
    <row r="11" spans="1:6" ht="18.75" x14ac:dyDescent="0.3">
      <c r="A11" s="73" t="s">
        <v>938</v>
      </c>
      <c r="B11" s="72">
        <v>30000</v>
      </c>
      <c r="C11" s="72">
        <v>30000</v>
      </c>
      <c r="E11" s="289" t="str">
        <f t="shared" si="0"/>
        <v/>
      </c>
      <c r="F11" s="46"/>
    </row>
    <row r="12" spans="1:6" ht="18.75" x14ac:dyDescent="0.3">
      <c r="A12" s="73" t="s">
        <v>939</v>
      </c>
      <c r="B12" s="227">
        <v>3300</v>
      </c>
      <c r="C12" s="227">
        <v>3300</v>
      </c>
      <c r="E12" s="289" t="str">
        <f t="shared" si="0"/>
        <v/>
      </c>
      <c r="F12" s="46"/>
    </row>
    <row r="13" spans="1:6" ht="18.75" x14ac:dyDescent="0.3">
      <c r="A13" s="100" t="s">
        <v>29</v>
      </c>
      <c r="B13" s="90">
        <f>SUM(B5:B12)</f>
        <v>210800</v>
      </c>
      <c r="C13" s="90">
        <f>SUM(C5:C12)</f>
        <v>104800</v>
      </c>
      <c r="E13" s="289">
        <f t="shared" si="0"/>
        <v>-0.50284629981024664</v>
      </c>
      <c r="F13" s="46"/>
    </row>
    <row r="14" spans="1:6" ht="18.75" x14ac:dyDescent="0.3">
      <c r="A14" s="83"/>
      <c r="B14" s="72"/>
      <c r="E14" s="289" t="str">
        <f t="shared" si="0"/>
        <v/>
      </c>
      <c r="F14" s="46"/>
    </row>
    <row r="15" spans="1:6" ht="18.75" x14ac:dyDescent="0.3">
      <c r="A15" s="83" t="s">
        <v>940</v>
      </c>
      <c r="B15" s="72"/>
      <c r="E15" s="289" t="str">
        <f t="shared" si="0"/>
        <v/>
      </c>
      <c r="F15" s="46"/>
    </row>
    <row r="16" spans="1:6" ht="18.75" x14ac:dyDescent="0.3">
      <c r="A16" s="73" t="s">
        <v>941</v>
      </c>
      <c r="B16" s="72">
        <v>144000</v>
      </c>
      <c r="C16" s="72">
        <v>40000</v>
      </c>
      <c r="E16" s="289">
        <f t="shared" si="0"/>
        <v>-0.72222222222222221</v>
      </c>
      <c r="F16" s="46"/>
    </row>
    <row r="17" spans="1:6" ht="18.75" x14ac:dyDescent="0.3">
      <c r="A17" s="73" t="s">
        <v>942</v>
      </c>
      <c r="B17" s="72">
        <v>17550</v>
      </c>
      <c r="C17" s="72">
        <v>17550</v>
      </c>
      <c r="E17" s="289" t="str">
        <f t="shared" si="0"/>
        <v/>
      </c>
      <c r="F17" s="46"/>
    </row>
    <row r="18" spans="1:6" ht="18.75" x14ac:dyDescent="0.3">
      <c r="A18" s="73" t="s">
        <v>1031</v>
      </c>
      <c r="B18" s="72" t="s">
        <v>23</v>
      </c>
      <c r="C18" s="72" t="s">
        <v>23</v>
      </c>
      <c r="E18" s="289" t="e">
        <f t="shared" si="0"/>
        <v>#VALUE!</v>
      </c>
      <c r="F18" s="46"/>
    </row>
    <row r="19" spans="1:6" ht="18.75" x14ac:dyDescent="0.3">
      <c r="A19" s="73" t="s">
        <v>1032</v>
      </c>
      <c r="B19" s="72">
        <v>24680</v>
      </c>
      <c r="C19" s="72">
        <v>22680</v>
      </c>
      <c r="E19" s="289">
        <f t="shared" si="0"/>
        <v>-8.1037277147487846E-2</v>
      </c>
      <c r="F19" s="46"/>
    </row>
    <row r="20" spans="1:6" ht="18.75" x14ac:dyDescent="0.3">
      <c r="A20" s="73" t="s">
        <v>993</v>
      </c>
      <c r="B20" s="72">
        <v>0</v>
      </c>
      <c r="C20" s="72">
        <v>0</v>
      </c>
      <c r="E20" s="289" t="str">
        <f t="shared" si="0"/>
        <v/>
      </c>
      <c r="F20" s="46"/>
    </row>
    <row r="21" spans="1:6" ht="18.75" x14ac:dyDescent="0.3">
      <c r="A21" s="73" t="s">
        <v>943</v>
      </c>
      <c r="B21" s="72">
        <v>6700</v>
      </c>
      <c r="C21" s="72">
        <v>6700</v>
      </c>
      <c r="E21" s="289" t="str">
        <f t="shared" si="0"/>
        <v/>
      </c>
      <c r="F21" s="46"/>
    </row>
    <row r="22" spans="1:6" ht="18.75" x14ac:dyDescent="0.3">
      <c r="A22" s="73" t="s">
        <v>113</v>
      </c>
      <c r="B22" s="72">
        <v>10320</v>
      </c>
      <c r="C22" s="72">
        <v>10320</v>
      </c>
      <c r="E22" s="289" t="str">
        <f t="shared" si="0"/>
        <v/>
      </c>
      <c r="F22" s="46"/>
    </row>
    <row r="23" spans="1:6" ht="18.75" x14ac:dyDescent="0.3">
      <c r="A23" s="73" t="s">
        <v>944</v>
      </c>
      <c r="B23" s="72">
        <v>150</v>
      </c>
      <c r="C23" s="72">
        <v>150</v>
      </c>
      <c r="E23" s="289" t="str">
        <f t="shared" si="0"/>
        <v/>
      </c>
      <c r="F23" s="46"/>
    </row>
    <row r="24" spans="1:6" ht="18.75" x14ac:dyDescent="0.3">
      <c r="A24" s="73" t="s">
        <v>945</v>
      </c>
      <c r="B24" s="72">
        <v>1400</v>
      </c>
      <c r="C24" s="72">
        <v>1400</v>
      </c>
      <c r="E24" s="289" t="str">
        <f t="shared" si="0"/>
        <v/>
      </c>
      <c r="F24" s="46"/>
    </row>
    <row r="25" spans="1:6" ht="18.75" x14ac:dyDescent="0.3">
      <c r="A25" s="73" t="s">
        <v>946</v>
      </c>
      <c r="B25" s="227">
        <v>6000</v>
      </c>
      <c r="C25" s="227">
        <v>6000</v>
      </c>
      <c r="E25" s="289" t="str">
        <f t="shared" si="0"/>
        <v/>
      </c>
      <c r="F25" s="46"/>
    </row>
    <row r="26" spans="1:6" ht="18.75" x14ac:dyDescent="0.3">
      <c r="A26" s="100" t="s">
        <v>29</v>
      </c>
      <c r="B26" s="90">
        <f>SUM(B16:B25)</f>
        <v>210800</v>
      </c>
      <c r="C26" s="90">
        <f>SUM(C16:C25)</f>
        <v>104800</v>
      </c>
      <c r="E26" s="289">
        <f t="shared" si="0"/>
        <v>-0.50284629981024664</v>
      </c>
      <c r="F26" s="46"/>
    </row>
    <row r="27" spans="1:6" ht="18.75" x14ac:dyDescent="0.3">
      <c r="A27" s="83"/>
      <c r="B27" s="72"/>
      <c r="C27" s="72"/>
      <c r="E27" s="46"/>
      <c r="F27" s="46"/>
    </row>
    <row r="28" spans="1:6" x14ac:dyDescent="0.25">
      <c r="A28" s="279" t="s">
        <v>1010</v>
      </c>
      <c r="B28" s="279"/>
      <c r="C28" s="279"/>
      <c r="D28" s="279"/>
    </row>
    <row r="29" spans="1:6" x14ac:dyDescent="0.25">
      <c r="A29" s="279" t="s">
        <v>1011</v>
      </c>
      <c r="B29" s="279"/>
      <c r="C29" s="279"/>
      <c r="D29" s="279"/>
    </row>
    <row r="30" spans="1:6" ht="18.75" x14ac:dyDescent="0.3">
      <c r="A30" s="46"/>
      <c r="B30" s="73"/>
      <c r="C30" s="72"/>
      <c r="D30" s="72"/>
      <c r="E30" s="46"/>
      <c r="F30" s="46"/>
    </row>
    <row r="31" spans="1:6" ht="18.75" x14ac:dyDescent="0.3">
      <c r="A31" s="46"/>
      <c r="B31" s="73"/>
      <c r="C31" s="72"/>
      <c r="D31" s="72"/>
      <c r="E31" s="46"/>
      <c r="F31" s="46"/>
    </row>
    <row r="32" spans="1:6" ht="18.75" x14ac:dyDescent="0.3">
      <c r="A32" s="46"/>
      <c r="B32" s="73"/>
      <c r="C32" s="72"/>
      <c r="D32" s="72"/>
      <c r="E32" s="46"/>
      <c r="F32" s="46"/>
    </row>
    <row r="33" spans="1:6" ht="18.75" x14ac:dyDescent="0.3">
      <c r="A33" s="46"/>
      <c r="B33" s="73"/>
      <c r="C33" s="72"/>
      <c r="D33" s="72"/>
      <c r="E33" s="46"/>
      <c r="F33" s="46"/>
    </row>
    <row r="34" spans="1:6" ht="18.75" x14ac:dyDescent="0.3">
      <c r="A34" s="46"/>
      <c r="B34" s="73"/>
      <c r="C34" s="72"/>
      <c r="D34" s="72"/>
      <c r="E34" s="46"/>
      <c r="F34" s="46"/>
    </row>
    <row r="35" spans="1:6" ht="18.75" x14ac:dyDescent="0.3">
      <c r="A35" s="46"/>
      <c r="B35" s="73"/>
      <c r="C35" s="72"/>
      <c r="D35" s="72"/>
      <c r="E35" s="46"/>
      <c r="F35" s="46"/>
    </row>
    <row r="36" spans="1:6" ht="18.75" x14ac:dyDescent="0.3">
      <c r="A36" s="46"/>
      <c r="B36" s="73"/>
      <c r="C36" s="72"/>
      <c r="D36" s="72"/>
      <c r="E36" s="46"/>
      <c r="F36" s="46"/>
    </row>
    <row r="37" spans="1:6" ht="18.75" x14ac:dyDescent="0.3">
      <c r="A37" s="46"/>
      <c r="B37" s="73"/>
      <c r="C37" s="72"/>
      <c r="D37" s="72"/>
      <c r="E37" s="46"/>
      <c r="F37" s="46"/>
    </row>
  </sheetData>
  <mergeCells count="3">
    <mergeCell ref="A1:B1"/>
    <mergeCell ref="A2:B2"/>
    <mergeCell ref="A3:B3"/>
  </mergeCell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19"/>
  <sheetViews>
    <sheetView topLeftCell="A7" zoomScaleNormal="100" workbookViewId="0">
      <selection activeCell="A13" sqref="A13"/>
    </sheetView>
  </sheetViews>
  <sheetFormatPr defaultColWidth="9.140625" defaultRowHeight="15" x14ac:dyDescent="0.25"/>
  <cols>
    <col min="1" max="1" width="88.7109375" style="38" customWidth="1"/>
    <col min="2" max="16384" width="9.140625" style="38"/>
  </cols>
  <sheetData>
    <row r="1" spans="1:1" ht="25.5" x14ac:dyDescent="0.35">
      <c r="A1" s="27"/>
    </row>
    <row r="5" spans="1:1" ht="30" customHeight="1" x14ac:dyDescent="0.4">
      <c r="A5" s="28" t="s">
        <v>648</v>
      </c>
    </row>
    <row r="6" spans="1:1" x14ac:dyDescent="0.25">
      <c r="A6" s="41"/>
    </row>
    <row r="7" spans="1:1" x14ac:dyDescent="0.25">
      <c r="A7" s="41"/>
    </row>
    <row r="8" spans="1:1" x14ac:dyDescent="0.25">
      <c r="A8" s="41"/>
    </row>
    <row r="9" spans="1:1" x14ac:dyDescent="0.25">
      <c r="A9" s="41"/>
    </row>
    <row r="10" spans="1:1" x14ac:dyDescent="0.25">
      <c r="A10" s="41"/>
    </row>
    <row r="11" spans="1:1" x14ac:dyDescent="0.25">
      <c r="A11" s="41"/>
    </row>
    <row r="12" spans="1:1" x14ac:dyDescent="0.25">
      <c r="A12" s="41"/>
    </row>
    <row r="13" spans="1:1" ht="30" x14ac:dyDescent="0.4">
      <c r="A13" s="28" t="s">
        <v>1040</v>
      </c>
    </row>
    <row r="15" spans="1:1" x14ac:dyDescent="0.25">
      <c r="A15" s="41"/>
    </row>
    <row r="16" spans="1:1" x14ac:dyDescent="0.25">
      <c r="A16" s="41"/>
    </row>
    <row r="17" spans="1:1" x14ac:dyDescent="0.25">
      <c r="A17" s="41"/>
    </row>
    <row r="18" spans="1:1" ht="30" x14ac:dyDescent="0.4">
      <c r="A18" s="28"/>
    </row>
    <row r="19" spans="1:1" ht="30" x14ac:dyDescent="0.4">
      <c r="A19" s="28"/>
    </row>
  </sheetData>
  <pageMargins left="0.7" right="0.7" top="0.75" bottom="0.75" header="0.3" footer="0.3"/>
  <pageSetup paperSize="5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5"/>
  <sheetViews>
    <sheetView workbookViewId="0">
      <selection activeCell="B16" sqref="B16"/>
    </sheetView>
  </sheetViews>
  <sheetFormatPr defaultRowHeight="15" x14ac:dyDescent="0.25"/>
  <cols>
    <col min="1" max="1" width="42" bestFit="1" customWidth="1"/>
    <col min="2" max="2" width="14.28515625" bestFit="1" customWidth="1"/>
    <col min="3" max="3" width="15.7109375" bestFit="1" customWidth="1"/>
    <col min="4" max="4" width="2.85546875" customWidth="1"/>
    <col min="5" max="5" width="10.42578125" bestFit="1" customWidth="1"/>
  </cols>
  <sheetData>
    <row r="1" spans="1:5" ht="18" x14ac:dyDescent="0.25">
      <c r="A1" s="315" t="s">
        <v>932</v>
      </c>
      <c r="B1" s="315"/>
    </row>
    <row r="2" spans="1:5" ht="18" x14ac:dyDescent="0.25">
      <c r="A2" s="315" t="s">
        <v>1037</v>
      </c>
      <c r="B2" s="315"/>
    </row>
    <row r="3" spans="1:5" ht="18" x14ac:dyDescent="0.25">
      <c r="A3" s="316"/>
      <c r="B3" s="316"/>
    </row>
    <row r="4" spans="1:5" ht="18.75" x14ac:dyDescent="0.3">
      <c r="A4" s="118" t="s">
        <v>1012</v>
      </c>
      <c r="B4" s="72"/>
    </row>
    <row r="5" spans="1:5" ht="18.75" x14ac:dyDescent="0.3">
      <c r="A5" s="48" t="s">
        <v>1013</v>
      </c>
      <c r="B5" s="72"/>
      <c r="C5" s="223">
        <v>125000</v>
      </c>
    </row>
    <row r="6" spans="1:5" ht="18.75" x14ac:dyDescent="0.3">
      <c r="A6" s="118"/>
      <c r="B6" s="72"/>
    </row>
    <row r="7" spans="1:5" ht="18.75" x14ac:dyDescent="0.3">
      <c r="A7" s="118" t="s">
        <v>940</v>
      </c>
      <c r="B7" s="83">
        <v>2025</v>
      </c>
      <c r="C7" s="83">
        <v>2026</v>
      </c>
      <c r="E7" s="292" t="s">
        <v>59</v>
      </c>
    </row>
    <row r="9" spans="1:5" ht="18.75" x14ac:dyDescent="0.3">
      <c r="A9" t="s">
        <v>983</v>
      </c>
      <c r="B9" s="56">
        <v>8200</v>
      </c>
      <c r="C9" s="56">
        <v>8500</v>
      </c>
      <c r="E9" s="289">
        <f>IF(C9-B9=0,"",(C9-B9)/B9)</f>
        <v>3.6585365853658534E-2</v>
      </c>
    </row>
    <row r="10" spans="1:5" ht="18.75" x14ac:dyDescent="0.3">
      <c r="A10" t="s">
        <v>984</v>
      </c>
      <c r="B10" s="56">
        <v>12000</v>
      </c>
      <c r="C10" s="56">
        <v>12000</v>
      </c>
      <c r="E10" s="289" t="str">
        <f t="shared" ref="E10:E19" si="0">IF(C10-B10=0,"",(C10-B10)/B10)</f>
        <v/>
      </c>
    </row>
    <row r="11" spans="1:5" ht="18.75" x14ac:dyDescent="0.3">
      <c r="A11" t="s">
        <v>985</v>
      </c>
      <c r="B11" s="56">
        <v>8000</v>
      </c>
      <c r="C11" s="56"/>
      <c r="E11" s="289">
        <f t="shared" si="0"/>
        <v>-1</v>
      </c>
    </row>
    <row r="12" spans="1:5" ht="18.75" x14ac:dyDescent="0.3">
      <c r="A12" t="s">
        <v>1048</v>
      </c>
      <c r="B12" s="56"/>
      <c r="C12" s="56">
        <v>14000</v>
      </c>
      <c r="E12" s="289" t="e">
        <f t="shared" si="0"/>
        <v>#DIV/0!</v>
      </c>
    </row>
    <row r="13" spans="1:5" ht="18.75" x14ac:dyDescent="0.3">
      <c r="A13" t="s">
        <v>1014</v>
      </c>
      <c r="B13" s="56">
        <v>6000</v>
      </c>
      <c r="C13" s="56"/>
      <c r="E13" s="289">
        <f t="shared" si="0"/>
        <v>-1</v>
      </c>
    </row>
    <row r="14" spans="1:5" ht="18.75" x14ac:dyDescent="0.3">
      <c r="A14" t="s">
        <v>986</v>
      </c>
      <c r="B14" s="56">
        <v>25000</v>
      </c>
      <c r="C14" s="56"/>
      <c r="E14" s="289">
        <f t="shared" si="0"/>
        <v>-1</v>
      </c>
    </row>
    <row r="15" spans="1:5" ht="18.75" x14ac:dyDescent="0.3">
      <c r="A15" t="s">
        <v>987</v>
      </c>
      <c r="B15" s="56">
        <v>7000</v>
      </c>
      <c r="C15" s="56">
        <v>8000</v>
      </c>
      <c r="E15" s="289">
        <f t="shared" si="0"/>
        <v>0.14285714285714285</v>
      </c>
    </row>
    <row r="16" spans="1:5" ht="18.75" x14ac:dyDescent="0.3">
      <c r="A16" t="s">
        <v>1047</v>
      </c>
      <c r="B16" s="56" t="s">
        <v>23</v>
      </c>
      <c r="C16" s="56">
        <v>80000</v>
      </c>
      <c r="E16" s="289" t="e">
        <f t="shared" si="0"/>
        <v>#VALUE!</v>
      </c>
    </row>
    <row r="17" spans="1:5" ht="18.75" x14ac:dyDescent="0.3">
      <c r="A17" t="s">
        <v>988</v>
      </c>
      <c r="B17" s="56">
        <v>25000</v>
      </c>
      <c r="C17" s="56"/>
      <c r="E17" s="289">
        <f t="shared" si="0"/>
        <v>-1</v>
      </c>
    </row>
    <row r="18" spans="1:5" ht="18.75" x14ac:dyDescent="0.3">
      <c r="A18" t="s">
        <v>1015</v>
      </c>
      <c r="B18" s="56">
        <v>2000</v>
      </c>
      <c r="C18" s="56">
        <v>2500</v>
      </c>
      <c r="E18" s="289">
        <f t="shared" si="0"/>
        <v>0.25</v>
      </c>
    </row>
    <row r="19" spans="1:5" ht="18.75" x14ac:dyDescent="0.3">
      <c r="A19" s="263" t="s">
        <v>29</v>
      </c>
      <c r="B19" s="179">
        <f>SUM(B9:B18)</f>
        <v>93200</v>
      </c>
      <c r="C19" s="179">
        <f>SUM(C9:C18)</f>
        <v>125000</v>
      </c>
      <c r="E19" s="289">
        <f t="shared" si="0"/>
        <v>0.34120171673819744</v>
      </c>
    </row>
    <row r="20" spans="1:5" x14ac:dyDescent="0.25">
      <c r="B20" s="262"/>
    </row>
    <row r="21" spans="1:5" x14ac:dyDescent="0.25">
      <c r="B21" s="262"/>
    </row>
    <row r="22" spans="1:5" x14ac:dyDescent="0.25">
      <c r="B22" s="262"/>
    </row>
    <row r="23" spans="1:5" x14ac:dyDescent="0.25">
      <c r="B23" s="262"/>
    </row>
    <row r="24" spans="1:5" ht="18.75" x14ac:dyDescent="0.3">
      <c r="A24" s="83"/>
      <c r="B24" s="72"/>
      <c r="C24" s="72"/>
    </row>
    <row r="25" spans="1:5" ht="18.75" x14ac:dyDescent="0.3">
      <c r="A25" s="100"/>
      <c r="B25" s="75"/>
      <c r="C25" s="75"/>
    </row>
  </sheetData>
  <mergeCells count="3">
    <mergeCell ref="A1:B1"/>
    <mergeCell ref="A2:B2"/>
    <mergeCell ref="A3:B3"/>
  </mergeCells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438"/>
  <sheetViews>
    <sheetView view="pageLayout" topLeftCell="A88" zoomScaleNormal="100" workbookViewId="0">
      <selection activeCell="F61" sqref="F61"/>
    </sheetView>
  </sheetViews>
  <sheetFormatPr defaultColWidth="9.140625" defaultRowHeight="15" x14ac:dyDescent="0.25"/>
  <cols>
    <col min="1" max="1" width="30.42578125" style="209" customWidth="1"/>
    <col min="2" max="2" width="13.5703125" style="201" customWidth="1"/>
    <col min="3" max="3" width="12.7109375" style="202" bestFit="1" customWidth="1"/>
    <col min="4" max="4" width="11.140625" style="203" bestFit="1" customWidth="1"/>
    <col min="5" max="5" width="15" style="204" bestFit="1" customWidth="1"/>
    <col min="6" max="6" width="12.7109375" style="205" bestFit="1" customWidth="1"/>
    <col min="7" max="7" width="15.42578125" style="206" bestFit="1" customWidth="1"/>
    <col min="8" max="8" width="12.7109375" style="207" bestFit="1" customWidth="1"/>
    <col min="9" max="9" width="13.5703125" style="208" customWidth="1"/>
    <col min="10" max="10" width="14.28515625" bestFit="1" customWidth="1"/>
  </cols>
  <sheetData>
    <row r="1" spans="1:10" x14ac:dyDescent="0.25">
      <c r="B1" s="180" t="s">
        <v>742</v>
      </c>
      <c r="C1" s="181" t="s">
        <v>743</v>
      </c>
      <c r="D1" s="182" t="s">
        <v>744</v>
      </c>
      <c r="E1" s="183" t="s">
        <v>745</v>
      </c>
      <c r="F1" s="184" t="s">
        <v>746</v>
      </c>
      <c r="G1" s="185" t="s">
        <v>747</v>
      </c>
      <c r="H1" s="186" t="s">
        <v>798</v>
      </c>
      <c r="I1" s="187" t="s">
        <v>799</v>
      </c>
      <c r="J1" s="225" t="s">
        <v>929</v>
      </c>
    </row>
    <row r="2" spans="1:10" ht="32.25" customHeight="1" x14ac:dyDescent="0.25">
      <c r="A2" s="210" t="s">
        <v>748</v>
      </c>
      <c r="B2" s="188" t="s">
        <v>23</v>
      </c>
      <c r="C2" s="189"/>
      <c r="D2" s="190"/>
      <c r="E2" s="191"/>
      <c r="F2" s="192"/>
      <c r="G2" s="193"/>
      <c r="H2" s="194"/>
      <c r="I2" s="195"/>
      <c r="J2" s="226"/>
    </row>
    <row r="3" spans="1:10" ht="32.25" customHeight="1" x14ac:dyDescent="0.25">
      <c r="A3" s="210" t="s">
        <v>749</v>
      </c>
      <c r="B3" s="188">
        <v>1415</v>
      </c>
      <c r="C3" s="189"/>
      <c r="D3" s="190"/>
      <c r="E3" s="191"/>
      <c r="F3" s="192"/>
      <c r="G3" s="193"/>
      <c r="H3" s="194"/>
      <c r="I3" s="195"/>
      <c r="J3" s="226"/>
    </row>
    <row r="4" spans="1:10" ht="32.25" customHeight="1" x14ac:dyDescent="0.25">
      <c r="A4" s="210" t="s">
        <v>750</v>
      </c>
      <c r="B4" s="188">
        <v>455</v>
      </c>
      <c r="C4" s="189"/>
      <c r="D4" s="190"/>
      <c r="E4" s="191"/>
      <c r="F4" s="192"/>
      <c r="G4" s="193"/>
      <c r="H4" s="194"/>
      <c r="I4" s="195"/>
      <c r="J4" s="226"/>
    </row>
    <row r="5" spans="1:10" ht="32.25" customHeight="1" x14ac:dyDescent="0.25">
      <c r="A5" s="210" t="s">
        <v>1024</v>
      </c>
      <c r="B5" s="188">
        <v>250</v>
      </c>
      <c r="C5" s="189"/>
      <c r="D5" s="190"/>
      <c r="E5" s="191"/>
      <c r="F5" s="192"/>
      <c r="G5" s="193"/>
      <c r="H5" s="194"/>
      <c r="I5" s="195"/>
      <c r="J5" s="226"/>
    </row>
    <row r="6" spans="1:10" ht="32.25" customHeight="1" x14ac:dyDescent="0.25">
      <c r="A6" s="210" t="s">
        <v>751</v>
      </c>
      <c r="B6" s="188">
        <v>33500</v>
      </c>
      <c r="C6" s="189"/>
      <c r="D6" s="190"/>
      <c r="E6" s="191"/>
      <c r="F6" s="192"/>
      <c r="G6" s="193"/>
      <c r="H6" s="194"/>
      <c r="I6" s="195"/>
      <c r="J6" s="226"/>
    </row>
    <row r="7" spans="1:10" ht="32.25" customHeight="1" x14ac:dyDescent="0.25">
      <c r="A7" s="210" t="s">
        <v>35</v>
      </c>
      <c r="B7" s="188">
        <v>40000</v>
      </c>
      <c r="C7" s="189"/>
      <c r="D7" s="190"/>
      <c r="E7" s="191"/>
      <c r="F7" s="192"/>
      <c r="G7" s="193"/>
      <c r="H7" s="194"/>
      <c r="I7" s="195"/>
      <c r="J7" s="226"/>
    </row>
    <row r="8" spans="1:10" ht="32.25" customHeight="1" x14ac:dyDescent="0.25">
      <c r="A8" s="210" t="s">
        <v>31</v>
      </c>
      <c r="B8" s="188">
        <v>125</v>
      </c>
      <c r="C8" s="189"/>
      <c r="D8" s="190"/>
      <c r="E8" s="191"/>
      <c r="F8" s="192"/>
      <c r="G8" s="193"/>
      <c r="H8" s="194"/>
      <c r="I8" s="195"/>
      <c r="J8" s="226"/>
    </row>
    <row r="9" spans="1:10" ht="32.25" customHeight="1" x14ac:dyDescent="0.25">
      <c r="A9" s="210" t="s">
        <v>45</v>
      </c>
      <c r="C9" s="189"/>
      <c r="D9" s="190"/>
      <c r="E9" s="191"/>
      <c r="F9" s="192"/>
      <c r="G9" s="193"/>
      <c r="H9" s="194"/>
      <c r="I9" s="195"/>
      <c r="J9" s="226"/>
    </row>
    <row r="10" spans="1:10" ht="32.25" customHeight="1" x14ac:dyDescent="0.25">
      <c r="A10" s="210" t="s">
        <v>752</v>
      </c>
      <c r="B10" s="188">
        <v>1100000</v>
      </c>
      <c r="C10" s="189"/>
      <c r="D10" s="190"/>
      <c r="E10" s="191"/>
      <c r="F10" s="192"/>
      <c r="G10" s="193"/>
      <c r="H10" s="194"/>
      <c r="I10" s="195"/>
      <c r="J10" s="226"/>
    </row>
    <row r="11" spans="1:10" ht="32.25" customHeight="1" x14ac:dyDescent="0.25">
      <c r="A11" s="210" t="s">
        <v>753</v>
      </c>
      <c r="B11" s="188">
        <v>11000</v>
      </c>
      <c r="C11" s="189"/>
      <c r="D11" s="190"/>
      <c r="E11" s="191"/>
      <c r="F11" s="192"/>
      <c r="G11" s="193"/>
      <c r="H11" s="194"/>
      <c r="I11" s="195"/>
      <c r="J11" s="226"/>
    </row>
    <row r="12" spans="1:10" ht="32.25" customHeight="1" x14ac:dyDescent="0.25">
      <c r="A12" s="210" t="s">
        <v>754</v>
      </c>
      <c r="B12" s="188"/>
      <c r="C12" s="189"/>
      <c r="D12" s="190"/>
      <c r="E12" s="191"/>
      <c r="F12" s="192"/>
      <c r="G12" s="193"/>
      <c r="H12" s="194"/>
      <c r="I12" s="195"/>
      <c r="J12" s="226"/>
    </row>
    <row r="13" spans="1:10" ht="32.25" customHeight="1" x14ac:dyDescent="0.25">
      <c r="A13" s="210" t="s">
        <v>755</v>
      </c>
      <c r="B13" s="188"/>
      <c r="C13" s="189"/>
      <c r="D13" s="190"/>
      <c r="E13" s="191"/>
      <c r="F13" s="192"/>
      <c r="G13" s="193"/>
      <c r="H13" s="194"/>
      <c r="I13" s="195"/>
      <c r="J13" s="226"/>
    </row>
    <row r="14" spans="1:10" ht="32.25" customHeight="1" x14ac:dyDescent="0.25">
      <c r="A14" s="210" t="s">
        <v>978</v>
      </c>
      <c r="B14" s="188"/>
      <c r="C14" s="189"/>
      <c r="D14" s="190"/>
      <c r="E14" s="191"/>
      <c r="F14" s="192"/>
      <c r="G14" s="193"/>
      <c r="H14" s="194"/>
      <c r="I14" s="195"/>
      <c r="J14" s="226"/>
    </row>
    <row r="15" spans="1:10" ht="32.25" customHeight="1" x14ac:dyDescent="0.25">
      <c r="A15" s="210" t="s">
        <v>756</v>
      </c>
      <c r="B15" s="188">
        <v>200</v>
      </c>
      <c r="C15" s="189"/>
      <c r="D15" s="190"/>
      <c r="E15" s="191"/>
      <c r="F15" s="192"/>
      <c r="G15" s="193"/>
      <c r="H15" s="194"/>
      <c r="I15" s="195"/>
      <c r="J15" s="226"/>
    </row>
    <row r="16" spans="1:10" ht="32.25" customHeight="1" x14ac:dyDescent="0.25">
      <c r="A16" s="210" t="s">
        <v>757</v>
      </c>
      <c r="B16" s="188">
        <v>3600000</v>
      </c>
      <c r="C16" s="189"/>
      <c r="D16" s="190"/>
      <c r="E16" s="191"/>
      <c r="F16" s="192"/>
      <c r="G16" s="193"/>
      <c r="H16" s="194"/>
      <c r="I16" s="195"/>
      <c r="J16" s="226"/>
    </row>
    <row r="17" spans="1:10" ht="32.25" customHeight="1" x14ac:dyDescent="0.25">
      <c r="A17" s="210" t="s">
        <v>758</v>
      </c>
      <c r="B17" s="188" t="s">
        <v>23</v>
      </c>
      <c r="C17" s="189"/>
      <c r="D17" s="190"/>
      <c r="E17" s="191"/>
      <c r="F17" s="192"/>
      <c r="G17" s="193"/>
      <c r="H17" s="194"/>
      <c r="I17" s="195"/>
      <c r="J17" s="226"/>
    </row>
    <row r="18" spans="1:10" ht="32.25" customHeight="1" x14ac:dyDescent="0.25">
      <c r="A18" s="210" t="s">
        <v>30</v>
      </c>
      <c r="B18" s="188">
        <v>4000</v>
      </c>
      <c r="C18" s="189"/>
      <c r="D18" s="190"/>
      <c r="E18" s="191"/>
      <c r="F18" s="192"/>
      <c r="G18" s="193"/>
      <c r="H18" s="194"/>
      <c r="I18" s="195"/>
      <c r="J18" s="226"/>
    </row>
    <row r="19" spans="1:10" ht="32.25" customHeight="1" x14ac:dyDescent="0.25">
      <c r="A19" s="210" t="s">
        <v>924</v>
      </c>
      <c r="B19" s="188">
        <v>75000</v>
      </c>
      <c r="C19" s="189"/>
      <c r="D19" s="190"/>
      <c r="E19" s="191"/>
      <c r="F19" s="192"/>
      <c r="G19" s="193"/>
      <c r="H19" s="194"/>
      <c r="I19" s="195"/>
      <c r="J19" s="226"/>
    </row>
    <row r="20" spans="1:10" ht="32.25" customHeight="1" x14ac:dyDescent="0.25">
      <c r="A20" s="210" t="s">
        <v>892</v>
      </c>
      <c r="B20" s="188">
        <v>3000</v>
      </c>
      <c r="C20" s="189"/>
      <c r="D20" s="190"/>
      <c r="E20" s="191"/>
      <c r="F20" s="192"/>
      <c r="G20" s="193"/>
      <c r="H20" s="194"/>
      <c r="I20" s="195"/>
      <c r="J20" s="226"/>
    </row>
    <row r="21" spans="1:10" ht="32.25" customHeight="1" x14ac:dyDescent="0.25">
      <c r="A21" s="210" t="s">
        <v>759</v>
      </c>
      <c r="B21" s="188">
        <v>3500</v>
      </c>
      <c r="C21" s="189"/>
      <c r="D21" s="190"/>
      <c r="E21" s="191"/>
      <c r="F21" s="192"/>
      <c r="G21" s="193"/>
      <c r="H21" s="194"/>
      <c r="I21" s="195"/>
      <c r="J21" s="226"/>
    </row>
    <row r="22" spans="1:10" ht="32.25" customHeight="1" x14ac:dyDescent="0.25">
      <c r="A22" s="210" t="s">
        <v>891</v>
      </c>
      <c r="B22" s="188">
        <v>25</v>
      </c>
      <c r="C22" s="189"/>
      <c r="D22" s="190"/>
      <c r="E22" s="191"/>
      <c r="F22" s="192"/>
      <c r="G22" s="193"/>
      <c r="H22" s="194"/>
      <c r="I22" s="195"/>
      <c r="J22" s="226"/>
    </row>
    <row r="23" spans="1:10" ht="32.25" customHeight="1" x14ac:dyDescent="0.25">
      <c r="A23" s="210" t="s">
        <v>37</v>
      </c>
      <c r="B23" s="188">
        <v>50</v>
      </c>
      <c r="C23" s="189"/>
      <c r="D23" s="190"/>
      <c r="E23" s="191"/>
      <c r="F23" s="192"/>
      <c r="G23" s="193"/>
      <c r="H23" s="194"/>
      <c r="I23" s="195"/>
      <c r="J23" s="226"/>
    </row>
    <row r="24" spans="1:10" ht="32.25" customHeight="1" x14ac:dyDescent="0.25">
      <c r="A24" s="210" t="s">
        <v>26</v>
      </c>
      <c r="B24" s="188"/>
      <c r="C24" s="189"/>
      <c r="D24" s="190"/>
      <c r="E24" s="191"/>
      <c r="F24" s="192"/>
      <c r="G24" s="193"/>
      <c r="H24" s="194"/>
      <c r="I24" s="195"/>
      <c r="J24" s="226"/>
    </row>
    <row r="25" spans="1:10" ht="32.25" customHeight="1" x14ac:dyDescent="0.25">
      <c r="A25" s="210" t="s">
        <v>760</v>
      </c>
      <c r="B25" s="188">
        <v>5000</v>
      </c>
      <c r="C25" s="189"/>
      <c r="D25" s="190" t="s">
        <v>23</v>
      </c>
      <c r="E25" s="191"/>
      <c r="F25" s="192">
        <v>3000</v>
      </c>
      <c r="G25" s="193" t="s">
        <v>23</v>
      </c>
      <c r="H25" s="194"/>
      <c r="I25" s="195"/>
      <c r="J25" s="226"/>
    </row>
    <row r="26" spans="1:10" ht="32.25" customHeight="1" x14ac:dyDescent="0.25">
      <c r="A26" s="210" t="s">
        <v>761</v>
      </c>
      <c r="B26" s="188">
        <v>20000</v>
      </c>
      <c r="C26" s="189"/>
      <c r="D26" s="190"/>
      <c r="E26" s="191"/>
      <c r="F26" s="192"/>
      <c r="G26" s="193"/>
      <c r="H26" s="194"/>
      <c r="I26" s="195"/>
      <c r="J26" s="226"/>
    </row>
    <row r="27" spans="1:10" ht="32.25" customHeight="1" x14ac:dyDescent="0.25">
      <c r="A27" s="210" t="s">
        <v>32</v>
      </c>
      <c r="B27" s="188">
        <v>825000</v>
      </c>
      <c r="C27" s="189"/>
      <c r="D27" s="190"/>
      <c r="E27" s="191"/>
      <c r="F27" s="192"/>
      <c r="G27" s="193"/>
      <c r="H27" s="194"/>
      <c r="I27" s="195"/>
      <c r="J27" s="226"/>
    </row>
    <row r="28" spans="1:10" ht="32.25" customHeight="1" x14ac:dyDescent="0.25">
      <c r="A28" s="210" t="s">
        <v>762</v>
      </c>
      <c r="B28" s="188">
        <v>0</v>
      </c>
      <c r="C28" s="189"/>
      <c r="D28" s="190"/>
      <c r="E28" s="191"/>
      <c r="F28" s="192"/>
      <c r="G28" s="193"/>
      <c r="H28" s="194"/>
      <c r="I28" s="195"/>
      <c r="J28" s="226"/>
    </row>
    <row r="29" spans="1:10" ht="32.25" customHeight="1" x14ac:dyDescent="0.25">
      <c r="A29" s="210" t="s">
        <v>763</v>
      </c>
      <c r="B29" s="188"/>
      <c r="C29" s="189"/>
      <c r="D29" s="190"/>
      <c r="E29" s="191"/>
      <c r="F29" s="192"/>
      <c r="G29" s="193"/>
      <c r="H29" s="194"/>
      <c r="I29" s="195"/>
      <c r="J29" s="226"/>
    </row>
    <row r="30" spans="1:10" ht="32.25" customHeight="1" x14ac:dyDescent="0.25">
      <c r="A30" s="210" t="s">
        <v>764</v>
      </c>
      <c r="B30" s="188">
        <v>350000</v>
      </c>
      <c r="C30" s="189"/>
      <c r="D30" s="190"/>
      <c r="E30" s="191"/>
      <c r="F30" s="192"/>
      <c r="G30" s="193"/>
      <c r="H30" s="194"/>
      <c r="I30" s="195"/>
      <c r="J30" s="226"/>
    </row>
    <row r="31" spans="1:10" ht="32.25" customHeight="1" x14ac:dyDescent="0.25">
      <c r="A31" s="210" t="s">
        <v>893</v>
      </c>
      <c r="B31" s="188">
        <v>50</v>
      </c>
      <c r="C31" s="189"/>
      <c r="D31" s="190"/>
      <c r="E31" s="191"/>
      <c r="F31" s="192"/>
      <c r="G31" s="193"/>
      <c r="H31" s="194"/>
      <c r="I31" s="195"/>
      <c r="J31" s="226"/>
    </row>
    <row r="32" spans="1:10" ht="32.25" customHeight="1" x14ac:dyDescent="0.25">
      <c r="A32" s="210" t="s">
        <v>765</v>
      </c>
      <c r="B32" s="188"/>
      <c r="C32" s="189"/>
      <c r="D32" s="190">
        <v>550000</v>
      </c>
      <c r="E32" s="191"/>
      <c r="F32" s="192"/>
      <c r="G32" s="193"/>
      <c r="H32" s="194"/>
      <c r="I32" s="195"/>
      <c r="J32" s="226"/>
    </row>
    <row r="33" spans="1:10" ht="32.25" customHeight="1" x14ac:dyDescent="0.25">
      <c r="A33" s="210" t="s">
        <v>800</v>
      </c>
      <c r="B33" s="188"/>
      <c r="C33" s="189"/>
      <c r="D33" s="190" t="s">
        <v>23</v>
      </c>
      <c r="E33" s="191"/>
      <c r="F33" s="192"/>
      <c r="G33" s="193"/>
      <c r="H33" s="194"/>
      <c r="I33" s="195"/>
      <c r="J33" s="226"/>
    </row>
    <row r="34" spans="1:10" ht="32.25" customHeight="1" x14ac:dyDescent="0.25">
      <c r="A34" s="210" t="s">
        <v>766</v>
      </c>
      <c r="B34" s="188">
        <v>16000</v>
      </c>
      <c r="C34" s="189"/>
      <c r="D34" s="190"/>
      <c r="E34" s="191"/>
      <c r="F34" s="192"/>
      <c r="G34" s="193"/>
      <c r="H34" s="194"/>
      <c r="I34" s="195"/>
      <c r="J34" s="226"/>
    </row>
    <row r="35" spans="1:10" ht="32.25" customHeight="1" x14ac:dyDescent="0.25">
      <c r="A35" s="210" t="s">
        <v>767</v>
      </c>
      <c r="B35" s="188">
        <v>50</v>
      </c>
      <c r="C35" s="189"/>
      <c r="D35" s="190"/>
      <c r="E35" s="191"/>
      <c r="F35" s="192"/>
      <c r="G35" s="193"/>
      <c r="H35" s="194"/>
      <c r="I35" s="195"/>
      <c r="J35" s="226"/>
    </row>
    <row r="36" spans="1:10" ht="32.25" customHeight="1" x14ac:dyDescent="0.25">
      <c r="A36" s="210" t="s">
        <v>768</v>
      </c>
      <c r="B36" s="188">
        <v>2000</v>
      </c>
      <c r="C36" s="189"/>
      <c r="D36" s="190"/>
      <c r="E36" s="191"/>
      <c r="F36" s="192"/>
      <c r="G36" s="193"/>
      <c r="H36" s="194"/>
      <c r="I36" s="195"/>
      <c r="J36" s="226"/>
    </row>
    <row r="37" spans="1:10" ht="32.25" customHeight="1" x14ac:dyDescent="0.25">
      <c r="A37" s="210" t="s">
        <v>817</v>
      </c>
      <c r="B37" s="188">
        <v>560000</v>
      </c>
      <c r="C37" s="189">
        <v>480000</v>
      </c>
      <c r="D37" s="190" t="s">
        <v>23</v>
      </c>
      <c r="E37" s="191"/>
      <c r="F37" s="231" t="s">
        <v>23</v>
      </c>
      <c r="G37" s="193"/>
      <c r="H37" s="194" t="s">
        <v>23</v>
      </c>
      <c r="I37" s="195" t="s">
        <v>23</v>
      </c>
      <c r="J37" s="226"/>
    </row>
    <row r="38" spans="1:10" ht="32.25" customHeight="1" x14ac:dyDescent="0.25">
      <c r="A38" s="210" t="s">
        <v>769</v>
      </c>
      <c r="B38" s="188" t="s">
        <v>23</v>
      </c>
      <c r="C38" s="189">
        <v>168000</v>
      </c>
      <c r="D38" s="190"/>
      <c r="E38" s="191" t="s">
        <v>23</v>
      </c>
      <c r="F38" s="192">
        <v>337000</v>
      </c>
      <c r="G38" s="193"/>
      <c r="H38" s="194" t="s">
        <v>23</v>
      </c>
      <c r="I38" s="195"/>
      <c r="J38" s="226"/>
    </row>
    <row r="39" spans="1:10" ht="32.25" customHeight="1" x14ac:dyDescent="0.25">
      <c r="A39" s="210" t="s">
        <v>895</v>
      </c>
      <c r="B39" s="188" t="s">
        <v>23</v>
      </c>
      <c r="C39" s="189"/>
      <c r="D39" s="190"/>
      <c r="E39" s="191"/>
      <c r="F39" s="192" t="s">
        <v>23</v>
      </c>
      <c r="G39" s="193" t="s">
        <v>23</v>
      </c>
      <c r="H39" s="194"/>
      <c r="I39" s="195" t="s">
        <v>23</v>
      </c>
      <c r="J39" s="226" t="s">
        <v>23</v>
      </c>
    </row>
    <row r="40" spans="1:10" ht="32.25" customHeight="1" x14ac:dyDescent="0.25">
      <c r="A40" s="210" t="s">
        <v>770</v>
      </c>
      <c r="B40" s="188"/>
      <c r="C40" s="189"/>
      <c r="D40" s="190"/>
      <c r="E40" s="191"/>
      <c r="F40" s="192"/>
      <c r="G40" s="193"/>
      <c r="H40" s="194"/>
      <c r="I40" s="195"/>
      <c r="J40" s="226"/>
    </row>
    <row r="41" spans="1:10" ht="32.25" customHeight="1" x14ac:dyDescent="0.25">
      <c r="A41" s="210" t="s">
        <v>771</v>
      </c>
      <c r="B41" s="188">
        <v>3800</v>
      </c>
      <c r="C41" s="189"/>
      <c r="D41" s="190"/>
      <c r="E41" s="191"/>
      <c r="F41" s="192"/>
      <c r="G41" s="193"/>
      <c r="H41" s="194"/>
      <c r="I41" s="195"/>
      <c r="J41" s="226"/>
    </row>
    <row r="42" spans="1:10" ht="32.25" customHeight="1" x14ac:dyDescent="0.25">
      <c r="A42" s="210" t="s">
        <v>43</v>
      </c>
      <c r="B42" s="188"/>
      <c r="C42" s="189">
        <v>120000</v>
      </c>
      <c r="D42" s="190"/>
      <c r="E42" s="191"/>
      <c r="F42" s="192"/>
      <c r="G42" s="193"/>
      <c r="H42" s="194"/>
      <c r="I42" s="195"/>
      <c r="J42" s="226"/>
    </row>
    <row r="43" spans="1:10" ht="32.25" customHeight="1" x14ac:dyDescent="0.25">
      <c r="A43" s="210" t="s">
        <v>39</v>
      </c>
      <c r="B43" s="188"/>
      <c r="C43" s="189"/>
      <c r="D43" s="190"/>
      <c r="E43" s="191">
        <v>1100000</v>
      </c>
      <c r="F43" s="192"/>
      <c r="G43" s="193"/>
      <c r="H43" s="194"/>
      <c r="I43" s="195"/>
      <c r="J43" s="226"/>
    </row>
    <row r="44" spans="1:10" ht="32.25" customHeight="1" x14ac:dyDescent="0.25">
      <c r="A44" s="210" t="s">
        <v>807</v>
      </c>
      <c r="B44" s="188"/>
      <c r="C44" s="189" t="s">
        <v>23</v>
      </c>
      <c r="D44" s="190"/>
      <c r="E44" s="191" t="s">
        <v>23</v>
      </c>
      <c r="F44" s="192" t="s">
        <v>23</v>
      </c>
      <c r="G44" s="193"/>
      <c r="H44" s="194"/>
      <c r="I44" s="195"/>
      <c r="J44" s="226"/>
    </row>
    <row r="45" spans="1:10" ht="32.25" customHeight="1" x14ac:dyDescent="0.25">
      <c r="A45" s="210" t="s">
        <v>772</v>
      </c>
      <c r="B45" s="188">
        <v>7000</v>
      </c>
      <c r="C45" s="189">
        <v>6000</v>
      </c>
      <c r="D45" s="190"/>
      <c r="E45" s="191"/>
      <c r="F45" s="192">
        <v>35000</v>
      </c>
      <c r="G45" s="193">
        <v>20000</v>
      </c>
      <c r="H45" s="194"/>
      <c r="I45" s="195">
        <v>15950</v>
      </c>
      <c r="J45" s="226"/>
    </row>
    <row r="46" spans="1:10" ht="32.25" customHeight="1" x14ac:dyDescent="0.25">
      <c r="A46" s="210" t="s">
        <v>899</v>
      </c>
      <c r="B46" s="188" t="s">
        <v>23</v>
      </c>
      <c r="C46" s="189"/>
      <c r="D46" s="190"/>
      <c r="E46" s="191"/>
      <c r="F46" s="192"/>
      <c r="G46" s="193"/>
      <c r="H46" s="194"/>
      <c r="I46" s="195"/>
      <c r="J46" s="226"/>
    </row>
    <row r="47" spans="1:10" ht="32.25" customHeight="1" x14ac:dyDescent="0.25">
      <c r="A47" s="210" t="s">
        <v>27</v>
      </c>
      <c r="B47" s="188">
        <v>110000</v>
      </c>
      <c r="C47" s="189">
        <v>100</v>
      </c>
      <c r="D47" s="190">
        <v>12000</v>
      </c>
      <c r="E47" s="191">
        <v>1000</v>
      </c>
      <c r="F47" s="192">
        <v>1700</v>
      </c>
      <c r="G47" s="193">
        <v>125</v>
      </c>
      <c r="H47" s="194"/>
      <c r="I47" s="195"/>
      <c r="J47" s="226"/>
    </row>
    <row r="48" spans="1:10" ht="32.25" customHeight="1" x14ac:dyDescent="0.25">
      <c r="A48" s="210" t="s">
        <v>773</v>
      </c>
      <c r="B48" s="188">
        <v>35000</v>
      </c>
      <c r="C48" s="189"/>
      <c r="D48" s="190"/>
      <c r="E48" s="191"/>
      <c r="F48" s="192"/>
      <c r="G48" s="193"/>
      <c r="H48" s="194"/>
      <c r="I48" s="195"/>
      <c r="J48" s="226"/>
    </row>
    <row r="49" spans="1:10" ht="32.25" customHeight="1" x14ac:dyDescent="0.25">
      <c r="A49" s="210" t="s">
        <v>46</v>
      </c>
      <c r="B49" s="188"/>
      <c r="C49" s="189"/>
      <c r="D49" s="190"/>
      <c r="E49" s="191"/>
      <c r="F49" s="192"/>
      <c r="G49" s="193"/>
      <c r="H49" s="194"/>
      <c r="I49" s="195"/>
      <c r="J49" s="226" t="s">
        <v>23</v>
      </c>
    </row>
    <row r="50" spans="1:10" ht="32.25" customHeight="1" x14ac:dyDescent="0.25">
      <c r="A50" s="210" t="s">
        <v>28</v>
      </c>
      <c r="B50" s="188"/>
      <c r="C50" s="189"/>
      <c r="D50" s="190"/>
      <c r="E50" s="191"/>
      <c r="F50" s="192"/>
      <c r="G50" s="193"/>
      <c r="H50" s="194"/>
      <c r="I50" s="195"/>
      <c r="J50" s="226"/>
    </row>
    <row r="51" spans="1:10" ht="32.25" customHeight="1" x14ac:dyDescent="0.25">
      <c r="A51" s="210" t="s">
        <v>774</v>
      </c>
      <c r="B51" s="188"/>
      <c r="C51" s="189">
        <v>315000</v>
      </c>
      <c r="D51" s="190"/>
      <c r="E51" s="191"/>
      <c r="F51" s="192"/>
      <c r="G51" s="193"/>
      <c r="H51" s="194"/>
      <c r="I51" s="195"/>
      <c r="J51" s="226"/>
    </row>
    <row r="52" spans="1:10" ht="32.25" customHeight="1" x14ac:dyDescent="0.25">
      <c r="A52" s="210" t="s">
        <v>775</v>
      </c>
      <c r="B52" s="188">
        <v>660000</v>
      </c>
      <c r="C52" s="189"/>
      <c r="D52" s="190"/>
      <c r="E52" s="191"/>
      <c r="F52" s="192"/>
      <c r="G52" s="193"/>
      <c r="H52" s="194"/>
      <c r="I52" s="195"/>
      <c r="J52" s="226"/>
    </row>
    <row r="53" spans="1:10" ht="32.25" customHeight="1" x14ac:dyDescent="0.25">
      <c r="A53" s="210" t="s">
        <v>776</v>
      </c>
      <c r="B53" s="188"/>
      <c r="C53" s="189"/>
      <c r="D53" s="190"/>
      <c r="E53" s="191"/>
      <c r="F53" s="192"/>
      <c r="G53" s="193"/>
      <c r="H53" s="194"/>
      <c r="I53" s="195"/>
      <c r="J53" s="226"/>
    </row>
    <row r="54" spans="1:10" ht="32.25" customHeight="1" x14ac:dyDescent="0.25">
      <c r="A54" s="210" t="s">
        <v>41</v>
      </c>
      <c r="B54" s="188">
        <v>25000</v>
      </c>
      <c r="C54" s="189"/>
      <c r="D54" s="190">
        <v>700</v>
      </c>
      <c r="E54" s="191" t="s">
        <v>23</v>
      </c>
      <c r="F54" s="192"/>
      <c r="G54" s="193">
        <v>3300</v>
      </c>
      <c r="H54" s="194"/>
      <c r="I54" s="195"/>
      <c r="J54" s="226"/>
    </row>
    <row r="55" spans="1:10" ht="32.25" customHeight="1" x14ac:dyDescent="0.25">
      <c r="A55" s="210" t="s">
        <v>42</v>
      </c>
      <c r="B55" s="188">
        <v>226000</v>
      </c>
      <c r="C55" s="189"/>
      <c r="D55" s="190"/>
      <c r="E55" s="191"/>
      <c r="F55" s="192"/>
      <c r="G55" s="193"/>
      <c r="H55" s="194"/>
      <c r="I55" s="195"/>
      <c r="J55" s="226"/>
    </row>
    <row r="56" spans="1:10" ht="32.25" customHeight="1" x14ac:dyDescent="0.25">
      <c r="A56" s="210" t="s">
        <v>33</v>
      </c>
      <c r="B56" s="188">
        <v>320000</v>
      </c>
      <c r="C56" s="189"/>
      <c r="D56" s="190"/>
      <c r="E56" s="191"/>
      <c r="F56" s="192"/>
      <c r="G56" s="193"/>
      <c r="H56" s="194"/>
      <c r="I56" s="195"/>
      <c r="J56" s="226"/>
    </row>
    <row r="57" spans="1:10" ht="32.25" customHeight="1" x14ac:dyDescent="0.25">
      <c r="A57" s="210" t="s">
        <v>926</v>
      </c>
      <c r="B57" s="188"/>
      <c r="C57" s="189"/>
      <c r="D57" s="190"/>
      <c r="E57" s="191"/>
      <c r="F57" s="192" t="s">
        <v>23</v>
      </c>
      <c r="G57" s="193"/>
      <c r="H57" s="194"/>
      <c r="I57" s="195"/>
      <c r="J57" s="226"/>
    </row>
    <row r="58" spans="1:10" ht="32.25" customHeight="1" x14ac:dyDescent="0.25">
      <c r="A58" s="210" t="s">
        <v>777</v>
      </c>
      <c r="B58" s="188"/>
      <c r="C58" s="189"/>
      <c r="D58" s="190"/>
      <c r="E58" s="191"/>
      <c r="F58" s="192">
        <v>5000</v>
      </c>
      <c r="G58" s="193"/>
      <c r="H58" s="194" t="s">
        <v>23</v>
      </c>
      <c r="I58" s="195"/>
      <c r="J58" s="226"/>
    </row>
    <row r="59" spans="1:10" ht="32.25" customHeight="1" x14ac:dyDescent="0.25">
      <c r="A59" s="210" t="s">
        <v>38</v>
      </c>
      <c r="B59" s="188"/>
      <c r="C59" s="189"/>
      <c r="D59" s="190"/>
      <c r="E59" s="191"/>
      <c r="F59" s="192">
        <v>1100000</v>
      </c>
      <c r="G59" s="193"/>
      <c r="H59" s="194" t="s">
        <v>23</v>
      </c>
      <c r="I59" s="195"/>
      <c r="J59" s="226"/>
    </row>
    <row r="60" spans="1:10" ht="32.25" customHeight="1" x14ac:dyDescent="0.25">
      <c r="A60" s="210" t="s">
        <v>1039</v>
      </c>
      <c r="B60" s="188"/>
      <c r="C60" s="189"/>
      <c r="D60" s="190"/>
      <c r="E60" s="191"/>
      <c r="F60" s="192">
        <v>86000</v>
      </c>
      <c r="G60" s="193"/>
      <c r="H60" s="194"/>
      <c r="I60" s="195"/>
      <c r="J60" s="226"/>
    </row>
    <row r="61" spans="1:10" ht="32.25" customHeight="1" x14ac:dyDescent="0.25">
      <c r="A61" s="210" t="s">
        <v>964</v>
      </c>
      <c r="B61" s="188"/>
      <c r="C61" s="189"/>
      <c r="D61" s="190"/>
      <c r="E61" s="191"/>
      <c r="F61" s="192" t="s">
        <v>23</v>
      </c>
      <c r="G61" s="193"/>
      <c r="H61" s="194"/>
      <c r="I61" s="195"/>
      <c r="J61" s="226"/>
    </row>
    <row r="62" spans="1:10" ht="32.25" customHeight="1" x14ac:dyDescent="0.25">
      <c r="A62" s="210" t="s">
        <v>894</v>
      </c>
      <c r="B62" s="188">
        <v>30000</v>
      </c>
      <c r="C62" s="189"/>
      <c r="D62" s="190"/>
      <c r="E62" s="191"/>
      <c r="F62" s="192"/>
      <c r="G62" s="193"/>
      <c r="H62" s="194"/>
      <c r="I62" s="195"/>
      <c r="J62" s="226"/>
    </row>
    <row r="63" spans="1:10" ht="32.25" customHeight="1" x14ac:dyDescent="0.25">
      <c r="A63" s="210" t="s">
        <v>808</v>
      </c>
      <c r="B63" s="188"/>
      <c r="C63" s="189" t="s">
        <v>23</v>
      </c>
      <c r="D63" s="190" t="s">
        <v>23</v>
      </c>
      <c r="E63" s="191"/>
      <c r="F63" s="192"/>
      <c r="G63" s="193"/>
      <c r="H63" s="194"/>
      <c r="I63" s="195"/>
      <c r="J63" s="226"/>
    </row>
    <row r="64" spans="1:10" ht="32.25" customHeight="1" x14ac:dyDescent="0.25">
      <c r="A64" s="210" t="s">
        <v>778</v>
      </c>
      <c r="B64" s="188"/>
      <c r="C64" s="189"/>
      <c r="D64" s="190"/>
      <c r="E64" s="191"/>
      <c r="F64" s="192"/>
      <c r="G64" s="193"/>
      <c r="H64" s="194"/>
      <c r="I64" s="195"/>
      <c r="J64" s="226"/>
    </row>
    <row r="65" spans="1:10" ht="32.25" customHeight="1" x14ac:dyDescent="0.25">
      <c r="A65" s="210" t="s">
        <v>779</v>
      </c>
      <c r="B65" s="188">
        <v>250000</v>
      </c>
      <c r="C65" s="189" t="s">
        <v>23</v>
      </c>
      <c r="D65" s="190"/>
      <c r="E65" s="191"/>
      <c r="F65" s="192"/>
      <c r="G65" s="193"/>
      <c r="H65" s="194"/>
      <c r="I65" s="195"/>
      <c r="J65" s="226"/>
    </row>
    <row r="66" spans="1:10" ht="32.25" customHeight="1" x14ac:dyDescent="0.25">
      <c r="A66" s="210" t="s">
        <v>780</v>
      </c>
      <c r="B66" s="188">
        <v>330</v>
      </c>
      <c r="C66" s="189"/>
      <c r="D66" s="190"/>
      <c r="E66" s="191"/>
      <c r="F66" s="192"/>
      <c r="G66" s="193"/>
      <c r="H66" s="194"/>
      <c r="I66" s="195"/>
      <c r="J66" s="226"/>
    </row>
    <row r="67" spans="1:10" ht="32.25" customHeight="1" x14ac:dyDescent="0.25">
      <c r="A67" s="210" t="s">
        <v>781</v>
      </c>
      <c r="B67" s="188">
        <v>8000</v>
      </c>
      <c r="C67" s="189"/>
      <c r="D67" s="190"/>
      <c r="E67" s="191"/>
      <c r="F67" s="192"/>
      <c r="G67" s="193"/>
      <c r="H67" s="194"/>
      <c r="I67" s="195"/>
      <c r="J67" s="226"/>
    </row>
    <row r="68" spans="1:10" ht="32.25" customHeight="1" x14ac:dyDescent="0.25">
      <c r="A68" s="210" t="s">
        <v>782</v>
      </c>
      <c r="B68" s="188"/>
      <c r="C68" s="189"/>
      <c r="D68" s="190"/>
      <c r="E68" s="191"/>
      <c r="F68" s="192"/>
      <c r="G68" s="193"/>
      <c r="H68" s="194"/>
      <c r="I68" s="195"/>
      <c r="J68" s="226"/>
    </row>
    <row r="69" spans="1:10" ht="32.25" customHeight="1" x14ac:dyDescent="0.25">
      <c r="A69" s="210" t="s">
        <v>963</v>
      </c>
      <c r="B69" s="188" t="s">
        <v>23</v>
      </c>
      <c r="C69" s="189"/>
      <c r="D69" s="190"/>
      <c r="E69" s="191"/>
      <c r="F69" s="192"/>
      <c r="G69" s="193" t="s">
        <v>23</v>
      </c>
      <c r="H69" s="194"/>
      <c r="I69" s="195"/>
      <c r="J69" s="226"/>
    </row>
    <row r="70" spans="1:10" ht="32.25" customHeight="1" x14ac:dyDescent="0.25">
      <c r="A70" s="210" t="s">
        <v>783</v>
      </c>
      <c r="B70" s="201">
        <v>700</v>
      </c>
      <c r="C70" s="189"/>
      <c r="D70" s="190"/>
      <c r="E70" s="191"/>
      <c r="F70" s="192"/>
      <c r="G70" s="193"/>
      <c r="H70" s="194"/>
      <c r="I70" s="195"/>
      <c r="J70" s="226"/>
    </row>
    <row r="71" spans="1:10" ht="32.25" customHeight="1" x14ac:dyDescent="0.25">
      <c r="A71" s="210" t="s">
        <v>784</v>
      </c>
      <c r="B71" s="188"/>
      <c r="C71" s="189"/>
      <c r="D71" s="190"/>
      <c r="E71" s="191"/>
      <c r="F71" s="192"/>
      <c r="G71" s="193">
        <v>550000</v>
      </c>
      <c r="H71" s="194"/>
      <c r="I71" s="195"/>
      <c r="J71" s="226"/>
    </row>
    <row r="72" spans="1:10" ht="32.25" customHeight="1" x14ac:dyDescent="0.25">
      <c r="A72" s="210" t="s">
        <v>36</v>
      </c>
      <c r="B72" s="188">
        <v>50000</v>
      </c>
      <c r="C72" s="189"/>
      <c r="D72" s="190"/>
      <c r="E72" s="191"/>
      <c r="F72" s="192"/>
      <c r="G72" s="193"/>
      <c r="H72" s="194"/>
      <c r="I72" s="195"/>
      <c r="J72" s="226"/>
    </row>
    <row r="73" spans="1:10" ht="32.25" customHeight="1" x14ac:dyDescent="0.25">
      <c r="A73" s="210" t="s">
        <v>785</v>
      </c>
      <c r="B73" s="188">
        <v>65500</v>
      </c>
      <c r="C73" s="189"/>
      <c r="D73" s="190"/>
      <c r="E73" s="191"/>
      <c r="F73" s="192"/>
      <c r="G73" s="193"/>
      <c r="H73" s="194"/>
      <c r="I73" s="195"/>
      <c r="J73" s="249"/>
    </row>
    <row r="74" spans="1:10" ht="32.25" customHeight="1" x14ac:dyDescent="0.25">
      <c r="A74" s="210" t="s">
        <v>961</v>
      </c>
      <c r="B74" s="188"/>
      <c r="C74" s="189"/>
      <c r="D74" s="190"/>
      <c r="E74" s="191"/>
      <c r="F74" s="192"/>
      <c r="G74" s="193"/>
      <c r="H74" s="194"/>
      <c r="I74" s="195"/>
      <c r="J74" s="226" t="s">
        <v>23</v>
      </c>
    </row>
    <row r="75" spans="1:10" ht="32.25" customHeight="1" x14ac:dyDescent="0.25">
      <c r="A75" s="210" t="s">
        <v>930</v>
      </c>
      <c r="B75" s="188"/>
      <c r="C75" s="189"/>
      <c r="D75" s="190"/>
      <c r="E75" s="191"/>
      <c r="F75" s="192"/>
      <c r="G75" s="193"/>
      <c r="H75" s="194"/>
      <c r="I75" s="195"/>
      <c r="J75" s="226">
        <v>2200000</v>
      </c>
    </row>
    <row r="76" spans="1:10" ht="32.25" customHeight="1" x14ac:dyDescent="0.25">
      <c r="A76" s="210" t="s">
        <v>991</v>
      </c>
      <c r="B76" s="188"/>
      <c r="C76" s="189"/>
      <c r="D76" s="190" t="s">
        <v>23</v>
      </c>
      <c r="E76" s="191"/>
      <c r="F76" s="192"/>
      <c r="G76" s="193" t="s">
        <v>23</v>
      </c>
      <c r="H76" s="194"/>
      <c r="I76" s="195"/>
      <c r="J76" s="226" t="s">
        <v>23</v>
      </c>
    </row>
    <row r="77" spans="1:10" ht="32.25" customHeight="1" x14ac:dyDescent="0.25">
      <c r="A77" s="210" t="s">
        <v>980</v>
      </c>
      <c r="B77" s="188"/>
      <c r="C77" s="189"/>
      <c r="D77" s="190"/>
      <c r="E77" s="191"/>
      <c r="F77" s="192">
        <v>35000</v>
      </c>
      <c r="G77" s="193"/>
      <c r="H77" s="194"/>
      <c r="I77" s="195"/>
      <c r="J77" s="226"/>
    </row>
    <row r="78" spans="1:10" ht="32.25" customHeight="1" x14ac:dyDescent="0.25">
      <c r="A78" s="210" t="s">
        <v>786</v>
      </c>
      <c r="B78" s="188">
        <v>1020000</v>
      </c>
      <c r="C78" s="189"/>
      <c r="D78" s="190"/>
      <c r="E78" s="191"/>
      <c r="F78" s="192"/>
      <c r="G78" s="193"/>
      <c r="H78" s="194"/>
      <c r="I78" s="195"/>
      <c r="J78" s="226"/>
    </row>
    <row r="79" spans="1:10" ht="32.25" customHeight="1" x14ac:dyDescent="0.25">
      <c r="A79" s="210" t="s">
        <v>1003</v>
      </c>
      <c r="B79" s="188"/>
      <c r="C79" s="189"/>
      <c r="D79" s="190"/>
      <c r="E79" s="191"/>
      <c r="F79" s="192"/>
      <c r="G79" s="193"/>
      <c r="H79" s="194"/>
      <c r="I79" s="195" t="s">
        <v>23</v>
      </c>
      <c r="J79" s="226"/>
    </row>
    <row r="80" spans="1:10" ht="32.25" customHeight="1" x14ac:dyDescent="0.25">
      <c r="A80" s="210" t="s">
        <v>787</v>
      </c>
      <c r="B80" s="188">
        <v>475000</v>
      </c>
      <c r="C80" s="189"/>
      <c r="D80" s="190"/>
      <c r="E80" s="191"/>
      <c r="F80" s="192"/>
      <c r="G80" s="193"/>
      <c r="H80" s="194"/>
      <c r="I80" s="195"/>
      <c r="J80" s="226"/>
    </row>
    <row r="81" spans="1:10" ht="32.25" customHeight="1" x14ac:dyDescent="0.25">
      <c r="A81" s="210" t="s">
        <v>788</v>
      </c>
      <c r="B81" s="188" t="s">
        <v>23</v>
      </c>
      <c r="C81" s="189"/>
      <c r="D81" s="190"/>
      <c r="E81" s="191"/>
      <c r="F81" s="192"/>
      <c r="G81" s="193"/>
      <c r="H81" s="194"/>
      <c r="I81" s="195"/>
      <c r="J81" s="226"/>
    </row>
    <row r="82" spans="1:10" ht="32.25" customHeight="1" x14ac:dyDescent="0.25">
      <c r="A82" s="210" t="s">
        <v>40</v>
      </c>
      <c r="B82" s="188">
        <v>50000</v>
      </c>
      <c r="C82" s="189"/>
      <c r="D82" s="190"/>
      <c r="E82" s="191"/>
      <c r="F82" s="192"/>
      <c r="G82" s="193"/>
      <c r="H82" s="194" t="s">
        <v>23</v>
      </c>
      <c r="I82" s="195"/>
      <c r="J82" s="226"/>
    </row>
    <row r="83" spans="1:10" ht="32.25" customHeight="1" x14ac:dyDescent="0.25">
      <c r="A83" s="210" t="s">
        <v>789</v>
      </c>
      <c r="B83" s="188">
        <v>15000</v>
      </c>
      <c r="C83" s="189"/>
      <c r="D83" s="190"/>
      <c r="E83" s="191"/>
      <c r="F83" s="192"/>
      <c r="G83" s="193"/>
      <c r="H83" s="194"/>
      <c r="I83" s="195"/>
      <c r="J83" s="226"/>
    </row>
    <row r="84" spans="1:10" ht="32.25" customHeight="1" x14ac:dyDescent="0.25">
      <c r="A84" s="210" t="s">
        <v>790</v>
      </c>
      <c r="B84" s="188"/>
      <c r="C84" s="189"/>
      <c r="D84" s="190"/>
      <c r="E84" s="191"/>
      <c r="F84" s="192"/>
      <c r="G84" s="193"/>
      <c r="H84" s="194"/>
      <c r="I84" s="195"/>
      <c r="J84" s="226"/>
    </row>
    <row r="85" spans="1:10" ht="32.25" customHeight="1" x14ac:dyDescent="0.25">
      <c r="A85" s="210" t="s">
        <v>25</v>
      </c>
      <c r="B85" s="188"/>
      <c r="C85" s="189"/>
      <c r="D85" s="190"/>
      <c r="E85" s="191"/>
      <c r="F85" s="192"/>
      <c r="G85" s="193"/>
      <c r="H85" s="194"/>
      <c r="I85" s="195"/>
      <c r="J85" s="226"/>
    </row>
    <row r="86" spans="1:10" ht="32.25" customHeight="1" x14ac:dyDescent="0.25">
      <c r="A86" s="210" t="s">
        <v>1000</v>
      </c>
      <c r="B86" s="188"/>
      <c r="C86" s="189"/>
      <c r="D86" s="190"/>
      <c r="E86" s="191"/>
      <c r="F86" s="192"/>
      <c r="G86" s="193"/>
      <c r="H86" s="194"/>
      <c r="I86" s="195" t="s">
        <v>23</v>
      </c>
      <c r="J86" s="226"/>
    </row>
    <row r="87" spans="1:10" ht="32.25" customHeight="1" x14ac:dyDescent="0.25">
      <c r="A87" s="210" t="s">
        <v>811</v>
      </c>
      <c r="B87" s="188"/>
      <c r="C87" s="189"/>
      <c r="D87" s="190"/>
      <c r="E87" s="191"/>
      <c r="F87" s="192"/>
      <c r="G87" s="193"/>
      <c r="H87" s="194"/>
      <c r="I87" s="195">
        <v>550000</v>
      </c>
      <c r="J87" s="226"/>
    </row>
    <row r="88" spans="1:10" ht="32.25" customHeight="1" x14ac:dyDescent="0.25">
      <c r="A88" s="210" t="s">
        <v>812</v>
      </c>
      <c r="B88" s="188"/>
      <c r="C88" s="189"/>
      <c r="D88" s="190"/>
      <c r="E88" s="191"/>
      <c r="F88" s="192"/>
      <c r="G88" s="193"/>
      <c r="H88" s="194"/>
      <c r="I88" s="195">
        <v>2600000</v>
      </c>
      <c r="J88" s="226"/>
    </row>
    <row r="89" spans="1:10" ht="32.25" customHeight="1" x14ac:dyDescent="0.25">
      <c r="A89" s="210" t="s">
        <v>791</v>
      </c>
      <c r="B89" s="188" t="s">
        <v>23</v>
      </c>
      <c r="C89" s="189"/>
      <c r="D89" s="190"/>
      <c r="E89" s="191"/>
      <c r="F89" s="192"/>
      <c r="G89" s="193"/>
      <c r="H89" s="194"/>
      <c r="I89" s="195"/>
      <c r="J89" s="226"/>
    </row>
    <row r="90" spans="1:10" ht="32.25" customHeight="1" x14ac:dyDescent="0.25">
      <c r="A90" s="210" t="s">
        <v>792</v>
      </c>
      <c r="B90" s="188">
        <v>4000</v>
      </c>
      <c r="C90" s="189"/>
      <c r="D90" s="190"/>
      <c r="E90" s="191"/>
      <c r="F90" s="192"/>
      <c r="G90" s="193"/>
      <c r="H90" s="194"/>
      <c r="I90" s="195"/>
      <c r="J90" s="226"/>
    </row>
    <row r="91" spans="1:10" ht="32.25" customHeight="1" x14ac:dyDescent="0.25">
      <c r="A91" s="210" t="s">
        <v>793</v>
      </c>
      <c r="B91" s="188"/>
      <c r="C91" s="189"/>
      <c r="D91" s="190"/>
      <c r="E91" s="191"/>
      <c r="F91" s="192"/>
      <c r="G91" s="193"/>
      <c r="H91" s="194"/>
      <c r="I91" s="195"/>
      <c r="J91" s="226"/>
    </row>
    <row r="92" spans="1:10" ht="32.25" customHeight="1" x14ac:dyDescent="0.25">
      <c r="A92" s="210" t="s">
        <v>794</v>
      </c>
      <c r="B92" s="188"/>
      <c r="C92" s="189"/>
      <c r="D92" s="190">
        <v>281000</v>
      </c>
      <c r="E92" s="191"/>
      <c r="F92" s="192"/>
      <c r="G92" s="193"/>
      <c r="H92" s="194"/>
      <c r="I92" s="195"/>
      <c r="J92" s="226"/>
    </row>
    <row r="93" spans="1:10" ht="32.25" customHeight="1" x14ac:dyDescent="0.25">
      <c r="A93" s="210" t="s">
        <v>795</v>
      </c>
      <c r="B93" s="188">
        <v>201000</v>
      </c>
      <c r="C93" s="189"/>
      <c r="D93" s="190"/>
      <c r="E93" s="191"/>
      <c r="F93" s="192"/>
      <c r="G93" s="193"/>
      <c r="H93" s="194"/>
      <c r="I93" s="195"/>
      <c r="J93" s="226"/>
    </row>
    <row r="94" spans="1:10" ht="32.25" customHeight="1" x14ac:dyDescent="0.25">
      <c r="A94" s="210" t="s">
        <v>44</v>
      </c>
      <c r="B94" s="188"/>
      <c r="C94" s="189">
        <v>1050000</v>
      </c>
      <c r="D94" s="190"/>
      <c r="E94" s="191"/>
      <c r="F94" s="192"/>
      <c r="G94" s="193"/>
      <c r="H94" s="194"/>
      <c r="I94" s="195"/>
      <c r="J94" s="226"/>
    </row>
    <row r="95" spans="1:10" ht="32.25" customHeight="1" x14ac:dyDescent="0.25">
      <c r="A95" s="210" t="s">
        <v>806</v>
      </c>
      <c r="B95" s="188"/>
      <c r="C95" s="189" t="s">
        <v>23</v>
      </c>
      <c r="D95" s="190"/>
      <c r="E95" s="191"/>
      <c r="F95" s="192"/>
      <c r="G95" s="193"/>
      <c r="H95" s="194"/>
      <c r="I95" s="195"/>
      <c r="J95" s="226"/>
    </row>
    <row r="96" spans="1:10" ht="32.25" customHeight="1" x14ac:dyDescent="0.25">
      <c r="A96" s="210" t="s">
        <v>34</v>
      </c>
      <c r="B96" s="188">
        <v>12000</v>
      </c>
      <c r="C96" s="189"/>
      <c r="D96" s="190"/>
      <c r="E96" s="191"/>
      <c r="F96" s="192"/>
      <c r="G96" s="193"/>
      <c r="H96" s="194"/>
      <c r="I96" s="195"/>
      <c r="J96" s="226"/>
    </row>
    <row r="97" spans="1:10" ht="32.25" customHeight="1" x14ac:dyDescent="0.25">
      <c r="A97" s="210" t="s">
        <v>925</v>
      </c>
      <c r="B97" s="188"/>
      <c r="C97" s="189"/>
      <c r="D97" s="190"/>
      <c r="E97" s="191"/>
      <c r="F97" s="192"/>
      <c r="G97" s="193"/>
      <c r="H97" s="194"/>
      <c r="I97" s="195"/>
      <c r="J97" s="226"/>
    </row>
    <row r="98" spans="1:10" ht="32.25" customHeight="1" x14ac:dyDescent="0.25">
      <c r="A98" s="210" t="s">
        <v>966</v>
      </c>
      <c r="B98" s="188"/>
      <c r="C98" s="189"/>
      <c r="D98" s="190"/>
      <c r="E98" s="191"/>
      <c r="F98" s="192"/>
      <c r="G98" s="193"/>
      <c r="H98" s="194">
        <v>100000</v>
      </c>
      <c r="I98" s="195"/>
      <c r="J98" s="226"/>
    </row>
    <row r="99" spans="1:10" ht="32.25" customHeight="1" x14ac:dyDescent="0.25">
      <c r="A99" s="210" t="s">
        <v>1017</v>
      </c>
      <c r="B99" s="188"/>
      <c r="C99" s="189"/>
      <c r="D99" s="190"/>
      <c r="E99" s="191"/>
      <c r="F99" s="192" t="s">
        <v>23</v>
      </c>
      <c r="G99" s="193"/>
      <c r="H99" s="194" t="s">
        <v>23</v>
      </c>
      <c r="I99" s="195"/>
      <c r="J99" s="226"/>
    </row>
    <row r="100" spans="1:10" ht="32.25" customHeight="1" x14ac:dyDescent="0.25">
      <c r="A100" s="210" t="s">
        <v>810</v>
      </c>
      <c r="B100" s="188"/>
      <c r="C100" s="189"/>
      <c r="D100" s="190"/>
      <c r="E100" s="191"/>
      <c r="F100" s="192"/>
      <c r="G100" s="193"/>
      <c r="H100" s="194">
        <v>3650000</v>
      </c>
      <c r="I100" s="195"/>
      <c r="J100" s="226"/>
    </row>
    <row r="101" spans="1:10" ht="32.25" customHeight="1" x14ac:dyDescent="0.25">
      <c r="A101" s="210" t="s">
        <v>1016</v>
      </c>
      <c r="B101" s="188"/>
      <c r="C101" s="189" t="s">
        <v>23</v>
      </c>
      <c r="D101" s="190"/>
      <c r="E101" s="191"/>
      <c r="F101" s="192"/>
      <c r="G101" s="193"/>
      <c r="H101" s="194"/>
      <c r="I101" s="195"/>
      <c r="J101" s="226"/>
    </row>
    <row r="102" spans="1:10" ht="32.25" customHeight="1" x14ac:dyDescent="0.25">
      <c r="A102" s="210" t="s">
        <v>796</v>
      </c>
      <c r="B102" s="188">
        <v>250</v>
      </c>
      <c r="C102" s="189"/>
      <c r="D102" s="190"/>
      <c r="E102" s="191"/>
      <c r="F102" s="192"/>
      <c r="G102" s="193"/>
      <c r="H102" s="194"/>
      <c r="I102" s="195"/>
      <c r="J102" s="226"/>
    </row>
    <row r="103" spans="1:10" s="39" customFormat="1" ht="32.25" customHeight="1" x14ac:dyDescent="0.25">
      <c r="A103" s="211" t="s">
        <v>797</v>
      </c>
      <c r="B103" s="188">
        <f>SUM(B1:B102)</f>
        <v>10219200</v>
      </c>
      <c r="C103" s="189">
        <f>SUM(C2:C102)</f>
        <v>2139100</v>
      </c>
      <c r="D103" s="277">
        <f>SUM(D2:D95)</f>
        <v>843700</v>
      </c>
      <c r="E103" s="191">
        <f>SUM(E1:E102)</f>
        <v>1101000</v>
      </c>
      <c r="F103" s="192">
        <f>SUM(F1:F102)</f>
        <v>1602700</v>
      </c>
      <c r="G103" s="193">
        <f>SUM(G1:G102)</f>
        <v>573425</v>
      </c>
      <c r="H103" s="278">
        <f>SUM(H1:H102)</f>
        <v>3750000</v>
      </c>
      <c r="I103" s="195">
        <f>SUM(I2:I102)</f>
        <v>3165950</v>
      </c>
      <c r="J103" s="226">
        <f>SUM(J1:J102)</f>
        <v>2200000</v>
      </c>
    </row>
    <row r="104" spans="1:10" x14ac:dyDescent="0.25">
      <c r="B104" s="244"/>
      <c r="C104" s="196"/>
      <c r="D104" s="196"/>
      <c r="E104" s="196"/>
      <c r="F104" s="196"/>
      <c r="G104" s="196"/>
      <c r="H104" s="196"/>
      <c r="I104" s="196"/>
    </row>
    <row r="105" spans="1:10" ht="17.25" x14ac:dyDescent="0.25">
      <c r="B105" s="196"/>
      <c r="C105" s="196"/>
      <c r="D105" s="196"/>
      <c r="E105" s="197"/>
      <c r="F105" s="198" t="s">
        <v>815</v>
      </c>
      <c r="G105" s="199">
        <f>SUM(B103:J103)</f>
        <v>25595075</v>
      </c>
      <c r="H105" s="197"/>
      <c r="I105" s="197"/>
    </row>
    <row r="106" spans="1:10" x14ac:dyDescent="0.25">
      <c r="B106" s="247"/>
      <c r="C106"/>
      <c r="D106" s="196"/>
      <c r="E106" s="197"/>
      <c r="F106" s="197"/>
      <c r="G106" s="197"/>
      <c r="H106" s="197"/>
      <c r="I106" s="197"/>
    </row>
    <row r="107" spans="1:10" x14ac:dyDescent="0.25">
      <c r="B107" s="245"/>
      <c r="C107"/>
      <c r="D107" s="196"/>
      <c r="E107" s="197"/>
      <c r="F107" s="197"/>
      <c r="G107" s="197"/>
      <c r="H107" s="197"/>
      <c r="I107" s="197"/>
    </row>
    <row r="108" spans="1:10" x14ac:dyDescent="0.25">
      <c r="B108" s="245"/>
      <c r="C108"/>
      <c r="D108" s="197"/>
      <c r="E108" s="197"/>
      <c r="F108" s="197"/>
      <c r="G108" s="197"/>
      <c r="H108" s="197"/>
      <c r="I108" s="197"/>
    </row>
    <row r="109" spans="1:10" x14ac:dyDescent="0.25">
      <c r="B109" s="245"/>
      <c r="C109"/>
      <c r="D109" s="200"/>
      <c r="E109" s="200"/>
      <c r="F109" s="200"/>
      <c r="G109" s="200"/>
      <c r="H109" s="200"/>
      <c r="I109" s="200"/>
    </row>
    <row r="110" spans="1:10" x14ac:dyDescent="0.25">
      <c r="B110" s="245"/>
      <c r="C110"/>
      <c r="D110" s="197"/>
      <c r="E110" s="200"/>
      <c r="F110" s="200"/>
      <c r="G110" s="200"/>
      <c r="H110" s="200"/>
      <c r="I110" s="200"/>
    </row>
    <row r="111" spans="1:10" x14ac:dyDescent="0.25">
      <c r="B111" s="246"/>
      <c r="C111"/>
      <c r="D111" s="197"/>
      <c r="E111" s="200"/>
      <c r="F111" s="200"/>
      <c r="G111" s="200"/>
      <c r="H111" s="200"/>
      <c r="I111" s="200"/>
    </row>
    <row r="112" spans="1:10" x14ac:dyDescent="0.25">
      <c r="B112" s="245"/>
      <c r="C112" s="197"/>
      <c r="D112" s="197"/>
      <c r="E112" s="200"/>
      <c r="F112" s="200"/>
      <c r="G112" s="200"/>
      <c r="H112" s="200"/>
      <c r="I112" s="200"/>
    </row>
    <row r="113" spans="1:17" x14ac:dyDescent="0.25">
      <c r="B113" s="245"/>
      <c r="C113" s="197"/>
      <c r="D113" s="197"/>
      <c r="E113" s="200"/>
      <c r="F113" s="200"/>
      <c r="G113" s="200"/>
      <c r="H113" s="200"/>
      <c r="I113" s="200"/>
    </row>
    <row r="114" spans="1:17" x14ac:dyDescent="0.25">
      <c r="B114" s="245"/>
      <c r="C114" s="197"/>
      <c r="D114" s="197"/>
      <c r="E114" s="200"/>
      <c r="F114" s="200"/>
      <c r="G114" s="200"/>
      <c r="H114" s="200"/>
      <c r="I114" s="200"/>
    </row>
    <row r="115" spans="1:17" x14ac:dyDescent="0.25">
      <c r="B115" s="245"/>
      <c r="C115" s="197"/>
      <c r="D115" s="197"/>
      <c r="E115" s="197"/>
      <c r="F115" s="197"/>
      <c r="G115" s="197"/>
      <c r="H115" s="197"/>
      <c r="I115" s="197"/>
    </row>
    <row r="116" spans="1:17" x14ac:dyDescent="0.25">
      <c r="B116" s="197"/>
      <c r="C116" s="197"/>
      <c r="D116" s="197"/>
      <c r="E116" s="197"/>
      <c r="F116" s="197"/>
      <c r="G116" s="197"/>
      <c r="H116" s="197"/>
      <c r="I116" s="197"/>
    </row>
    <row r="117" spans="1:17" x14ac:dyDescent="0.25">
      <c r="B117" s="197"/>
      <c r="C117" s="197"/>
      <c r="D117" s="197"/>
      <c r="E117" s="197"/>
      <c r="F117" s="197"/>
      <c r="G117" s="197"/>
      <c r="H117" s="197"/>
      <c r="I117" s="197"/>
    </row>
    <row r="118" spans="1:17" x14ac:dyDescent="0.25">
      <c r="B118" s="197"/>
      <c r="C118" s="197"/>
      <c r="D118" s="197"/>
      <c r="E118" s="197"/>
      <c r="F118" s="197"/>
      <c r="G118" s="197"/>
      <c r="H118" s="197"/>
      <c r="I118" s="197"/>
    </row>
    <row r="119" spans="1:17" s="42" customFormat="1" x14ac:dyDescent="0.25">
      <c r="A119" s="209"/>
      <c r="B119" s="197"/>
      <c r="C119" s="197"/>
      <c r="D119" s="197"/>
      <c r="E119" s="197"/>
      <c r="F119" s="197"/>
      <c r="G119" s="197"/>
      <c r="H119" s="197"/>
      <c r="I119" s="197"/>
      <c r="J119"/>
      <c r="K119"/>
      <c r="L119"/>
      <c r="M119"/>
      <c r="N119"/>
      <c r="O119"/>
      <c r="P119"/>
      <c r="Q119"/>
    </row>
    <row r="120" spans="1:17" s="42" customFormat="1" ht="14.25" customHeight="1" x14ac:dyDescent="0.25">
      <c r="A120" s="209"/>
      <c r="B120" s="197"/>
      <c r="C120" s="197"/>
      <c r="D120" s="197"/>
      <c r="E120" s="197"/>
      <c r="F120" s="197"/>
      <c r="G120" s="197"/>
      <c r="H120" s="197"/>
      <c r="I120" s="197"/>
      <c r="J120"/>
      <c r="K120"/>
      <c r="L120"/>
      <c r="M120"/>
      <c r="N120"/>
      <c r="O120"/>
      <c r="P120"/>
      <c r="Q120"/>
    </row>
    <row r="121" spans="1:17" s="42" customFormat="1" x14ac:dyDescent="0.25">
      <c r="A121" s="209"/>
      <c r="B121" s="197"/>
      <c r="C121" s="197"/>
      <c r="D121" s="197"/>
      <c r="E121" s="197"/>
      <c r="F121" s="197"/>
      <c r="G121" s="197"/>
      <c r="H121" s="197"/>
      <c r="I121" s="197"/>
      <c r="J121"/>
      <c r="K121"/>
      <c r="L121"/>
      <c r="M121"/>
      <c r="N121"/>
      <c r="O121"/>
      <c r="P121"/>
      <c r="Q121"/>
    </row>
    <row r="122" spans="1:17" s="42" customFormat="1" x14ac:dyDescent="0.25">
      <c r="A122" s="209"/>
      <c r="B122" s="197"/>
      <c r="C122" s="197"/>
      <c r="D122" s="197"/>
      <c r="E122" s="197"/>
      <c r="F122" s="197"/>
      <c r="G122" s="197"/>
      <c r="H122" s="197"/>
      <c r="I122" s="197"/>
      <c r="J122"/>
      <c r="K122"/>
      <c r="L122"/>
      <c r="M122"/>
      <c r="N122"/>
      <c r="O122"/>
      <c r="P122"/>
      <c r="Q122"/>
    </row>
    <row r="123" spans="1:17" s="42" customFormat="1" x14ac:dyDescent="0.25">
      <c r="A123" s="209"/>
      <c r="B123" s="197"/>
      <c r="C123" s="197"/>
      <c r="D123" s="197"/>
      <c r="E123" s="197"/>
      <c r="F123" s="197"/>
      <c r="G123" s="197"/>
      <c r="H123" s="197"/>
      <c r="I123" s="197"/>
      <c r="J123"/>
      <c r="K123"/>
      <c r="L123"/>
      <c r="M123"/>
      <c r="N123"/>
      <c r="O123"/>
      <c r="P123"/>
      <c r="Q123"/>
    </row>
    <row r="124" spans="1:17" s="42" customFormat="1" x14ac:dyDescent="0.25">
      <c r="A124" s="209"/>
      <c r="B124" s="197"/>
      <c r="C124" s="197"/>
      <c r="D124" s="197"/>
      <c r="E124" s="197"/>
      <c r="F124" s="197"/>
      <c r="G124" s="197"/>
      <c r="H124" s="197"/>
      <c r="I124" s="197"/>
      <c r="J124"/>
      <c r="K124"/>
      <c r="L124"/>
      <c r="M124"/>
      <c r="N124"/>
      <c r="O124"/>
      <c r="P124"/>
      <c r="Q124"/>
    </row>
    <row r="125" spans="1:17" s="42" customFormat="1" x14ac:dyDescent="0.25">
      <c r="A125" s="209"/>
      <c r="B125" s="197"/>
      <c r="C125" s="197"/>
      <c r="D125" s="197"/>
      <c r="E125" s="197"/>
      <c r="F125" s="197"/>
      <c r="G125" s="197"/>
      <c r="H125" s="197"/>
      <c r="I125" s="197"/>
      <c r="J125"/>
      <c r="K125"/>
      <c r="L125"/>
      <c r="M125"/>
      <c r="N125"/>
      <c r="O125"/>
      <c r="P125"/>
      <c r="Q125"/>
    </row>
    <row r="126" spans="1:17" s="42" customFormat="1" x14ac:dyDescent="0.25">
      <c r="A126" s="209"/>
      <c r="B126" s="197"/>
      <c r="C126" s="197"/>
      <c r="D126" s="197"/>
      <c r="E126" s="197"/>
      <c r="F126" s="197"/>
      <c r="G126" s="197"/>
      <c r="H126" s="197"/>
      <c r="I126" s="197"/>
      <c r="J126"/>
      <c r="K126"/>
      <c r="L126"/>
      <c r="M126"/>
      <c r="N126"/>
      <c r="O126"/>
      <c r="P126"/>
      <c r="Q126"/>
    </row>
    <row r="127" spans="1:17" s="42" customFormat="1" x14ac:dyDescent="0.25">
      <c r="A127" s="209"/>
      <c r="B127" s="197"/>
      <c r="C127" s="197"/>
      <c r="D127" s="197"/>
      <c r="E127" s="197"/>
      <c r="F127" s="197"/>
      <c r="G127" s="197"/>
      <c r="H127" s="197"/>
      <c r="I127" s="197"/>
      <c r="J127"/>
      <c r="K127"/>
      <c r="L127"/>
      <c r="M127"/>
      <c r="N127"/>
      <c r="O127"/>
      <c r="P127"/>
      <c r="Q127"/>
    </row>
    <row r="128" spans="1:17" s="42" customFormat="1" x14ac:dyDescent="0.25">
      <c r="A128" s="209"/>
      <c r="B128" s="197"/>
      <c r="C128" s="197"/>
      <c r="D128" s="197"/>
      <c r="E128" s="197"/>
      <c r="F128" s="197"/>
      <c r="G128" s="197"/>
      <c r="H128" s="197"/>
      <c r="I128" s="197"/>
      <c r="J128"/>
      <c r="K128"/>
      <c r="L128"/>
      <c r="M128"/>
      <c r="N128"/>
      <c r="O128"/>
      <c r="P128"/>
      <c r="Q128"/>
    </row>
    <row r="129" spans="1:17" s="42" customFormat="1" x14ac:dyDescent="0.25">
      <c r="A129" s="209"/>
      <c r="B129" s="197"/>
      <c r="C129" s="197"/>
      <c r="D129" s="197"/>
      <c r="E129" s="197"/>
      <c r="F129" s="197"/>
      <c r="G129" s="197"/>
      <c r="H129" s="197"/>
      <c r="I129" s="197"/>
      <c r="J129"/>
      <c r="K129"/>
      <c r="L129"/>
      <c r="M129"/>
      <c r="N129"/>
      <c r="O129"/>
      <c r="P129"/>
      <c r="Q129"/>
    </row>
    <row r="130" spans="1:17" s="42" customFormat="1" x14ac:dyDescent="0.25">
      <c r="A130" s="209"/>
      <c r="B130" s="197"/>
      <c r="C130" s="197"/>
      <c r="D130" s="197"/>
      <c r="E130" s="197"/>
      <c r="F130" s="197"/>
      <c r="G130" s="197"/>
      <c r="H130" s="197"/>
      <c r="I130" s="197"/>
      <c r="J130"/>
      <c r="K130"/>
      <c r="L130"/>
      <c r="M130"/>
      <c r="N130"/>
      <c r="O130"/>
      <c r="P130"/>
      <c r="Q130"/>
    </row>
    <row r="131" spans="1:17" s="42" customFormat="1" x14ac:dyDescent="0.25">
      <c r="A131" s="209"/>
      <c r="B131" s="197"/>
      <c r="C131" s="197"/>
      <c r="D131" s="197"/>
      <c r="E131" s="197"/>
      <c r="F131" s="197"/>
      <c r="G131" s="197"/>
      <c r="H131" s="197"/>
      <c r="I131" s="197"/>
      <c r="J131"/>
      <c r="K131"/>
      <c r="L131"/>
      <c r="M131"/>
      <c r="N131"/>
      <c r="O131"/>
      <c r="P131"/>
      <c r="Q131"/>
    </row>
    <row r="132" spans="1:17" s="42" customFormat="1" x14ac:dyDescent="0.25">
      <c r="A132" s="209"/>
      <c r="B132" s="197"/>
      <c r="C132" s="197"/>
      <c r="D132" s="197"/>
      <c r="E132" s="197"/>
      <c r="F132" s="197"/>
      <c r="G132" s="197"/>
      <c r="H132" s="197"/>
      <c r="I132" s="197"/>
      <c r="J132"/>
      <c r="K132"/>
      <c r="L132"/>
      <c r="M132"/>
      <c r="N132"/>
      <c r="O132"/>
      <c r="P132"/>
      <c r="Q132"/>
    </row>
    <row r="133" spans="1:17" s="42" customFormat="1" x14ac:dyDescent="0.25">
      <c r="A133" s="209"/>
      <c r="B133" s="197"/>
      <c r="C133" s="197"/>
      <c r="D133" s="197"/>
      <c r="E133" s="197"/>
      <c r="F133" s="197"/>
      <c r="G133" s="197"/>
      <c r="H133" s="197"/>
      <c r="I133" s="197"/>
      <c r="J133"/>
      <c r="K133"/>
      <c r="L133"/>
      <c r="M133"/>
      <c r="N133"/>
      <c r="O133"/>
      <c r="P133"/>
      <c r="Q133"/>
    </row>
    <row r="134" spans="1:17" s="42" customFormat="1" x14ac:dyDescent="0.25">
      <c r="A134" s="209"/>
      <c r="B134" s="197"/>
      <c r="C134" s="197"/>
      <c r="D134" s="197"/>
      <c r="E134" s="197"/>
      <c r="F134" s="197"/>
      <c r="G134" s="197"/>
      <c r="H134" s="197"/>
      <c r="I134" s="197"/>
      <c r="J134"/>
      <c r="K134"/>
      <c r="L134"/>
      <c r="M134"/>
      <c r="N134"/>
      <c r="O134"/>
      <c r="P134"/>
      <c r="Q134"/>
    </row>
    <row r="135" spans="1:17" s="42" customFormat="1" x14ac:dyDescent="0.25">
      <c r="A135" s="209"/>
      <c r="B135" s="197"/>
      <c r="C135" s="197"/>
      <c r="D135" s="197"/>
      <c r="E135" s="197"/>
      <c r="F135" s="197"/>
      <c r="G135" s="197"/>
      <c r="H135" s="197"/>
      <c r="I135" s="197"/>
      <c r="J135"/>
      <c r="K135"/>
      <c r="L135"/>
      <c r="M135"/>
      <c r="N135"/>
      <c r="O135"/>
      <c r="P135"/>
      <c r="Q135"/>
    </row>
    <row r="136" spans="1:17" x14ac:dyDescent="0.25">
      <c r="B136" s="197"/>
      <c r="C136" s="197"/>
      <c r="D136" s="197"/>
      <c r="E136" s="197"/>
      <c r="F136" s="197"/>
      <c r="G136" s="197"/>
      <c r="H136" s="197"/>
      <c r="I136" s="197"/>
    </row>
    <row r="137" spans="1:17" x14ac:dyDescent="0.25">
      <c r="B137" s="197"/>
      <c r="C137" s="197"/>
      <c r="D137" s="197"/>
      <c r="E137" s="197"/>
      <c r="F137" s="197"/>
      <c r="G137" s="197"/>
      <c r="H137" s="197"/>
      <c r="I137" s="197"/>
    </row>
    <row r="138" spans="1:17" x14ac:dyDescent="0.25">
      <c r="B138" s="197"/>
      <c r="C138" s="197"/>
      <c r="D138" s="197"/>
      <c r="E138" s="197"/>
      <c r="F138" s="197"/>
      <c r="G138" s="197"/>
      <c r="H138" s="197"/>
      <c r="I138" s="197"/>
    </row>
    <row r="139" spans="1:17" x14ac:dyDescent="0.25">
      <c r="B139" s="197"/>
      <c r="C139" s="197"/>
      <c r="D139" s="197"/>
      <c r="E139" s="197"/>
      <c r="F139" s="197"/>
      <c r="G139" s="197"/>
      <c r="H139" s="197"/>
      <c r="I139" s="197"/>
    </row>
    <row r="140" spans="1:17" x14ac:dyDescent="0.25">
      <c r="B140" s="197"/>
      <c r="C140" s="197"/>
      <c r="D140" s="197"/>
      <c r="E140" s="197"/>
      <c r="F140" s="197"/>
      <c r="G140" s="197"/>
      <c r="H140" s="197"/>
      <c r="I140" s="197"/>
    </row>
    <row r="141" spans="1:17" x14ac:dyDescent="0.25">
      <c r="B141" s="197"/>
      <c r="C141" s="197"/>
      <c r="D141" s="197"/>
      <c r="E141" s="197"/>
      <c r="F141" s="197"/>
      <c r="G141" s="197"/>
      <c r="H141" s="197"/>
      <c r="I141" s="197"/>
    </row>
    <row r="142" spans="1:17" x14ac:dyDescent="0.25">
      <c r="B142" s="197"/>
      <c r="C142" s="197"/>
      <c r="D142" s="197"/>
      <c r="E142" s="197"/>
      <c r="F142" s="197"/>
      <c r="G142" s="197"/>
      <c r="H142" s="197"/>
      <c r="I142" s="197"/>
    </row>
    <row r="143" spans="1:17" x14ac:dyDescent="0.25">
      <c r="B143" s="197"/>
      <c r="C143" s="197"/>
      <c r="D143" s="197"/>
      <c r="E143" s="197"/>
      <c r="F143" s="197"/>
      <c r="G143" s="197"/>
      <c r="H143" s="197"/>
      <c r="I143" s="197"/>
    </row>
    <row r="144" spans="1:17" x14ac:dyDescent="0.25">
      <c r="B144" s="197"/>
      <c r="C144" s="197"/>
      <c r="D144" s="197"/>
      <c r="E144" s="197"/>
      <c r="F144" s="197"/>
      <c r="G144" s="197"/>
      <c r="H144" s="197"/>
      <c r="I144" s="197"/>
    </row>
    <row r="145" spans="2:9" x14ac:dyDescent="0.25">
      <c r="B145" s="197"/>
      <c r="C145" s="197"/>
      <c r="D145" s="197"/>
      <c r="E145" s="197"/>
      <c r="F145" s="197"/>
      <c r="G145" s="197"/>
      <c r="H145" s="197"/>
      <c r="I145" s="197"/>
    </row>
    <row r="146" spans="2:9" x14ac:dyDescent="0.25">
      <c r="B146" s="197"/>
      <c r="C146" s="197"/>
      <c r="D146" s="197"/>
      <c r="E146" s="197"/>
      <c r="F146" s="197"/>
      <c r="G146" s="197"/>
      <c r="H146" s="197"/>
      <c r="I146" s="197"/>
    </row>
    <row r="147" spans="2:9" x14ac:dyDescent="0.25">
      <c r="B147" s="197"/>
      <c r="C147" s="197"/>
      <c r="D147" s="197"/>
      <c r="E147" s="197"/>
      <c r="F147" s="197"/>
      <c r="G147" s="197"/>
      <c r="H147" s="197"/>
      <c r="I147" s="197"/>
    </row>
    <row r="148" spans="2:9" x14ac:dyDescent="0.25">
      <c r="B148" s="197"/>
      <c r="C148" s="197"/>
      <c r="D148" s="197"/>
      <c r="E148" s="197"/>
      <c r="F148" s="197"/>
      <c r="G148" s="197"/>
      <c r="H148" s="197"/>
      <c r="I148" s="197"/>
    </row>
    <row r="149" spans="2:9" x14ac:dyDescent="0.25">
      <c r="B149" s="197"/>
      <c r="C149" s="197"/>
      <c r="D149" s="197"/>
      <c r="E149" s="197"/>
      <c r="F149" s="197"/>
      <c r="G149" s="197"/>
      <c r="H149" s="197"/>
      <c r="I149" s="197"/>
    </row>
    <row r="150" spans="2:9" x14ac:dyDescent="0.25">
      <c r="B150" s="197"/>
      <c r="C150" s="197"/>
      <c r="D150" s="197"/>
      <c r="E150" s="197"/>
      <c r="F150" s="197"/>
      <c r="G150" s="197"/>
      <c r="H150" s="197"/>
      <c r="I150" s="197"/>
    </row>
    <row r="151" spans="2:9" x14ac:dyDescent="0.25">
      <c r="B151" s="197"/>
      <c r="C151" s="197"/>
      <c r="D151" s="197"/>
      <c r="E151" s="197"/>
      <c r="F151" s="197"/>
      <c r="G151" s="197"/>
      <c r="H151" s="197"/>
      <c r="I151" s="197"/>
    </row>
    <row r="152" spans="2:9" x14ac:dyDescent="0.25">
      <c r="B152" s="197"/>
      <c r="C152" s="197"/>
      <c r="D152" s="197"/>
      <c r="E152" s="197"/>
      <c r="F152" s="197"/>
      <c r="G152" s="197"/>
      <c r="H152" s="197"/>
      <c r="I152" s="197"/>
    </row>
    <row r="153" spans="2:9" x14ac:dyDescent="0.25">
      <c r="B153" s="197"/>
      <c r="C153" s="197"/>
      <c r="D153" s="197"/>
      <c r="E153" s="197"/>
      <c r="F153" s="197"/>
      <c r="G153" s="197"/>
      <c r="H153" s="197"/>
      <c r="I153" s="197"/>
    </row>
    <row r="154" spans="2:9" x14ac:dyDescent="0.25">
      <c r="B154" s="197"/>
      <c r="C154" s="197"/>
      <c r="D154" s="197"/>
      <c r="E154" s="197"/>
      <c r="F154" s="197"/>
      <c r="G154" s="197"/>
      <c r="H154" s="197"/>
      <c r="I154" s="197"/>
    </row>
    <row r="155" spans="2:9" x14ac:dyDescent="0.25">
      <c r="B155" s="197"/>
      <c r="C155" s="197"/>
      <c r="D155" s="197"/>
      <c r="E155" s="197"/>
      <c r="F155" s="197"/>
      <c r="G155" s="197"/>
      <c r="H155" s="197"/>
      <c r="I155" s="197"/>
    </row>
    <row r="156" spans="2:9" x14ac:dyDescent="0.25">
      <c r="B156" s="197"/>
      <c r="C156" s="197"/>
      <c r="D156" s="197"/>
      <c r="E156" s="197"/>
      <c r="F156" s="197"/>
      <c r="G156" s="197"/>
      <c r="H156" s="197"/>
      <c r="I156" s="197"/>
    </row>
    <row r="157" spans="2:9" x14ac:dyDescent="0.25">
      <c r="B157" s="197"/>
      <c r="C157" s="197"/>
      <c r="D157" s="197"/>
      <c r="E157" s="197"/>
      <c r="F157" s="197"/>
      <c r="G157" s="197"/>
      <c r="H157" s="197"/>
      <c r="I157" s="197"/>
    </row>
    <row r="158" spans="2:9" x14ac:dyDescent="0.25">
      <c r="B158" s="197"/>
      <c r="C158" s="197"/>
      <c r="D158" s="197"/>
      <c r="E158" s="197"/>
      <c r="F158" s="197"/>
      <c r="G158" s="197"/>
      <c r="H158" s="197"/>
      <c r="I158" s="197"/>
    </row>
    <row r="159" spans="2:9" x14ac:dyDescent="0.25">
      <c r="B159" s="197"/>
      <c r="C159" s="197"/>
      <c r="D159" s="197"/>
      <c r="E159" s="197"/>
      <c r="F159" s="197"/>
      <c r="G159" s="197"/>
      <c r="H159" s="197"/>
      <c r="I159" s="197"/>
    </row>
    <row r="160" spans="2:9" x14ac:dyDescent="0.25">
      <c r="B160" s="197"/>
      <c r="C160" s="197"/>
      <c r="D160" s="197"/>
      <c r="E160" s="197"/>
      <c r="F160" s="197"/>
      <c r="G160" s="197"/>
      <c r="H160" s="197"/>
      <c r="I160" s="197"/>
    </row>
    <row r="161" spans="2:9" x14ac:dyDescent="0.25">
      <c r="B161" s="197"/>
      <c r="C161" s="197"/>
      <c r="D161" s="197"/>
      <c r="E161" s="197"/>
      <c r="F161" s="197"/>
      <c r="G161" s="197"/>
      <c r="H161" s="197"/>
      <c r="I161" s="197"/>
    </row>
    <row r="162" spans="2:9" x14ac:dyDescent="0.25">
      <c r="B162" s="197"/>
      <c r="C162" s="197"/>
      <c r="D162" s="197"/>
      <c r="E162" s="197"/>
      <c r="F162" s="197"/>
      <c r="G162" s="197"/>
      <c r="H162" s="197"/>
      <c r="I162" s="197"/>
    </row>
    <row r="163" spans="2:9" x14ac:dyDescent="0.25">
      <c r="B163" s="197"/>
      <c r="C163" s="197"/>
      <c r="D163" s="197"/>
      <c r="E163" s="197"/>
      <c r="F163" s="197"/>
      <c r="G163" s="197"/>
      <c r="H163" s="197"/>
      <c r="I163" s="197"/>
    </row>
    <row r="164" spans="2:9" x14ac:dyDescent="0.25">
      <c r="B164" s="197"/>
      <c r="C164" s="197"/>
      <c r="D164" s="197"/>
      <c r="E164" s="197"/>
      <c r="F164" s="197"/>
      <c r="G164" s="197"/>
      <c r="H164" s="197"/>
      <c r="I164" s="197"/>
    </row>
    <row r="165" spans="2:9" x14ac:dyDescent="0.25">
      <c r="B165" s="197"/>
      <c r="C165" s="197"/>
      <c r="D165" s="197"/>
      <c r="E165" s="197"/>
      <c r="F165" s="197"/>
      <c r="G165" s="197"/>
      <c r="H165" s="197"/>
      <c r="I165" s="197"/>
    </row>
    <row r="166" spans="2:9" x14ac:dyDescent="0.25">
      <c r="B166" s="197"/>
      <c r="C166" s="197"/>
      <c r="D166" s="197"/>
      <c r="E166" s="197"/>
      <c r="F166" s="197"/>
      <c r="G166" s="197"/>
      <c r="H166" s="197"/>
      <c r="I166" s="197"/>
    </row>
    <row r="167" spans="2:9" x14ac:dyDescent="0.25">
      <c r="B167" s="197"/>
      <c r="C167" s="197"/>
      <c r="D167" s="197"/>
      <c r="E167" s="197"/>
      <c r="F167" s="197"/>
      <c r="G167" s="197"/>
      <c r="H167" s="197"/>
      <c r="I167" s="197"/>
    </row>
    <row r="168" spans="2:9" x14ac:dyDescent="0.25">
      <c r="B168" s="197"/>
      <c r="C168" s="197"/>
      <c r="D168" s="197"/>
      <c r="E168" s="197"/>
      <c r="F168" s="197"/>
      <c r="G168" s="197"/>
      <c r="H168" s="197"/>
      <c r="I168" s="197"/>
    </row>
    <row r="169" spans="2:9" x14ac:dyDescent="0.25">
      <c r="B169" s="197"/>
      <c r="C169" s="197"/>
      <c r="D169" s="197"/>
      <c r="E169" s="197"/>
      <c r="F169" s="197"/>
      <c r="G169" s="197"/>
      <c r="H169" s="197"/>
      <c r="I169" s="197"/>
    </row>
    <row r="170" spans="2:9" x14ac:dyDescent="0.25">
      <c r="B170" s="197"/>
      <c r="C170" s="197"/>
      <c r="D170" s="197"/>
      <c r="E170" s="197"/>
      <c r="F170" s="197"/>
      <c r="G170" s="197"/>
      <c r="H170" s="197"/>
      <c r="I170" s="197"/>
    </row>
    <row r="171" spans="2:9" x14ac:dyDescent="0.25">
      <c r="B171" s="197"/>
      <c r="C171" s="197"/>
      <c r="D171" s="197"/>
      <c r="E171" s="197"/>
      <c r="F171" s="197"/>
      <c r="G171" s="197"/>
      <c r="H171" s="197"/>
      <c r="I171" s="197"/>
    </row>
    <row r="172" spans="2:9" x14ac:dyDescent="0.25">
      <c r="B172" s="197"/>
      <c r="C172" s="197"/>
      <c r="D172" s="197"/>
      <c r="E172" s="197"/>
      <c r="F172" s="197"/>
      <c r="G172" s="197"/>
      <c r="H172" s="197"/>
      <c r="I172" s="197"/>
    </row>
    <row r="173" spans="2:9" x14ac:dyDescent="0.25">
      <c r="B173" s="197"/>
      <c r="C173" s="197"/>
      <c r="D173" s="197"/>
      <c r="E173" s="197"/>
      <c r="F173" s="197"/>
      <c r="G173" s="197"/>
      <c r="H173" s="197"/>
      <c r="I173" s="197"/>
    </row>
    <row r="174" spans="2:9" x14ac:dyDescent="0.25">
      <c r="B174" s="197"/>
      <c r="C174" s="197"/>
      <c r="D174" s="197"/>
      <c r="E174" s="197"/>
      <c r="F174" s="197"/>
      <c r="G174" s="197"/>
      <c r="H174" s="197"/>
      <c r="I174" s="197"/>
    </row>
    <row r="175" spans="2:9" x14ac:dyDescent="0.25">
      <c r="B175" s="197"/>
      <c r="C175" s="197"/>
      <c r="D175" s="197"/>
      <c r="E175" s="197"/>
      <c r="F175" s="197"/>
      <c r="G175" s="197"/>
      <c r="H175" s="197"/>
      <c r="I175" s="197"/>
    </row>
    <row r="176" spans="2:9" x14ac:dyDescent="0.25">
      <c r="B176" s="197"/>
      <c r="C176" s="197"/>
      <c r="D176" s="197"/>
      <c r="E176" s="197"/>
      <c r="F176" s="197"/>
      <c r="G176" s="197"/>
      <c r="H176" s="197"/>
      <c r="I176" s="197"/>
    </row>
    <row r="177" spans="2:9" x14ac:dyDescent="0.25">
      <c r="B177" s="197"/>
      <c r="C177" s="197"/>
      <c r="D177" s="197"/>
      <c r="E177" s="197"/>
      <c r="F177" s="197"/>
      <c r="G177" s="197"/>
      <c r="H177" s="197"/>
      <c r="I177" s="197"/>
    </row>
    <row r="178" spans="2:9" x14ac:dyDescent="0.25">
      <c r="B178" s="197"/>
      <c r="C178" s="197"/>
      <c r="D178" s="197"/>
      <c r="E178" s="197"/>
      <c r="F178" s="197"/>
      <c r="G178" s="197"/>
      <c r="H178" s="197"/>
      <c r="I178" s="197"/>
    </row>
    <row r="179" spans="2:9" x14ac:dyDescent="0.25">
      <c r="B179" s="197"/>
      <c r="C179" s="197"/>
      <c r="D179" s="197"/>
      <c r="E179" s="197"/>
      <c r="F179" s="197"/>
      <c r="G179" s="197"/>
      <c r="H179" s="197"/>
      <c r="I179" s="197"/>
    </row>
    <row r="180" spans="2:9" x14ac:dyDescent="0.25">
      <c r="B180" s="197"/>
      <c r="C180" s="197"/>
      <c r="D180" s="197"/>
      <c r="E180" s="197"/>
      <c r="F180" s="197"/>
      <c r="G180" s="197"/>
      <c r="H180" s="197"/>
      <c r="I180" s="197"/>
    </row>
    <row r="181" spans="2:9" x14ac:dyDescent="0.25">
      <c r="B181" s="197"/>
      <c r="C181" s="197"/>
      <c r="D181" s="197"/>
      <c r="E181" s="197"/>
      <c r="F181" s="197"/>
      <c r="G181" s="197"/>
      <c r="H181" s="197"/>
      <c r="I181" s="197"/>
    </row>
    <row r="182" spans="2:9" x14ac:dyDescent="0.25">
      <c r="B182" s="197"/>
      <c r="C182" s="197"/>
      <c r="D182" s="197"/>
      <c r="E182" s="197"/>
      <c r="F182" s="197"/>
      <c r="G182" s="197"/>
      <c r="H182" s="197"/>
      <c r="I182" s="197"/>
    </row>
    <row r="183" spans="2:9" x14ac:dyDescent="0.25">
      <c r="B183" s="197"/>
      <c r="C183" s="197"/>
      <c r="D183" s="197"/>
      <c r="E183" s="197"/>
      <c r="F183" s="197"/>
      <c r="G183" s="197"/>
      <c r="H183" s="197"/>
      <c r="I183" s="197"/>
    </row>
    <row r="184" spans="2:9" x14ac:dyDescent="0.25">
      <c r="B184" s="197"/>
      <c r="C184" s="197"/>
      <c r="D184" s="197"/>
      <c r="E184" s="197"/>
      <c r="F184" s="197"/>
      <c r="G184" s="197"/>
      <c r="H184" s="197"/>
      <c r="I184" s="197"/>
    </row>
    <row r="185" spans="2:9" x14ac:dyDescent="0.25">
      <c r="B185" s="197"/>
      <c r="C185" s="197"/>
      <c r="D185" s="197"/>
      <c r="E185" s="197"/>
      <c r="F185" s="197"/>
      <c r="G185" s="197"/>
      <c r="H185" s="197"/>
      <c r="I185" s="197"/>
    </row>
    <row r="186" spans="2:9" x14ac:dyDescent="0.25">
      <c r="B186" s="197"/>
      <c r="C186" s="197"/>
      <c r="D186" s="197"/>
      <c r="E186" s="197"/>
      <c r="F186" s="197"/>
      <c r="G186" s="197"/>
      <c r="H186" s="197"/>
      <c r="I186" s="197"/>
    </row>
    <row r="187" spans="2:9" x14ac:dyDescent="0.25">
      <c r="B187" s="197"/>
      <c r="C187" s="197"/>
      <c r="D187" s="197"/>
      <c r="E187" s="197"/>
      <c r="F187" s="197"/>
      <c r="G187" s="197"/>
      <c r="H187" s="197"/>
      <c r="I187" s="197"/>
    </row>
    <row r="188" spans="2:9" x14ac:dyDescent="0.25">
      <c r="B188" s="197"/>
      <c r="C188" s="197"/>
      <c r="D188" s="197"/>
      <c r="E188" s="197"/>
      <c r="F188" s="197"/>
      <c r="G188" s="197"/>
      <c r="H188" s="197"/>
      <c r="I188" s="197"/>
    </row>
    <row r="189" spans="2:9" x14ac:dyDescent="0.25">
      <c r="B189" s="197"/>
      <c r="C189" s="197"/>
      <c r="D189" s="197"/>
      <c r="E189" s="197"/>
      <c r="F189" s="197"/>
      <c r="G189" s="197"/>
      <c r="H189" s="197"/>
      <c r="I189" s="197"/>
    </row>
    <row r="190" spans="2:9" x14ac:dyDescent="0.25">
      <c r="B190" s="197"/>
      <c r="C190" s="197"/>
      <c r="D190" s="197"/>
      <c r="E190" s="197"/>
      <c r="F190" s="197"/>
      <c r="G190" s="197"/>
      <c r="H190" s="197"/>
      <c r="I190" s="197"/>
    </row>
    <row r="191" spans="2:9" x14ac:dyDescent="0.25">
      <c r="B191" s="197"/>
      <c r="C191" s="197"/>
      <c r="D191" s="197"/>
      <c r="E191" s="197"/>
      <c r="F191" s="197"/>
      <c r="G191" s="197"/>
      <c r="H191" s="197"/>
      <c r="I191" s="197"/>
    </row>
    <row r="192" spans="2:9" x14ac:dyDescent="0.25">
      <c r="B192" s="197"/>
      <c r="C192" s="197"/>
      <c r="D192" s="197"/>
      <c r="E192" s="197"/>
      <c r="F192" s="197"/>
      <c r="G192" s="197"/>
      <c r="H192" s="197"/>
      <c r="I192" s="197"/>
    </row>
    <row r="193" spans="2:9" x14ac:dyDescent="0.25">
      <c r="B193" s="197"/>
      <c r="C193" s="197"/>
      <c r="D193" s="197"/>
      <c r="E193" s="197"/>
      <c r="F193" s="197"/>
      <c r="G193" s="197"/>
      <c r="H193" s="197"/>
      <c r="I193" s="197"/>
    </row>
    <row r="194" spans="2:9" x14ac:dyDescent="0.25">
      <c r="B194" s="197"/>
      <c r="C194" s="197"/>
      <c r="D194" s="197"/>
      <c r="E194" s="197"/>
      <c r="F194" s="197"/>
      <c r="G194" s="197"/>
      <c r="H194" s="197"/>
      <c r="I194" s="197"/>
    </row>
    <row r="195" spans="2:9" x14ac:dyDescent="0.25">
      <c r="B195" s="197"/>
      <c r="C195" s="197"/>
      <c r="D195" s="197"/>
      <c r="E195" s="197"/>
      <c r="F195" s="197"/>
      <c r="G195" s="197"/>
      <c r="H195" s="197"/>
      <c r="I195" s="197"/>
    </row>
    <row r="196" spans="2:9" x14ac:dyDescent="0.25">
      <c r="B196" s="197"/>
      <c r="C196" s="197"/>
      <c r="D196" s="197"/>
      <c r="E196" s="197"/>
      <c r="F196" s="197"/>
      <c r="G196" s="197"/>
      <c r="H196" s="197"/>
      <c r="I196" s="197"/>
    </row>
    <row r="197" spans="2:9" x14ac:dyDescent="0.25">
      <c r="B197" s="197"/>
      <c r="C197" s="197"/>
      <c r="D197" s="197"/>
      <c r="E197" s="197"/>
      <c r="F197" s="197"/>
      <c r="G197" s="197"/>
      <c r="H197" s="197"/>
      <c r="I197" s="197"/>
    </row>
    <row r="198" spans="2:9" x14ac:dyDescent="0.25">
      <c r="B198" s="197"/>
      <c r="C198" s="197"/>
      <c r="D198" s="197"/>
      <c r="E198" s="197"/>
      <c r="F198" s="197"/>
      <c r="G198" s="197"/>
      <c r="H198" s="197"/>
      <c r="I198" s="197"/>
    </row>
    <row r="199" spans="2:9" x14ac:dyDescent="0.25">
      <c r="B199" s="197"/>
      <c r="C199" s="197"/>
      <c r="D199" s="197"/>
      <c r="E199" s="197"/>
      <c r="F199" s="197"/>
      <c r="G199" s="197"/>
      <c r="H199" s="197"/>
      <c r="I199" s="197"/>
    </row>
    <row r="200" spans="2:9" x14ac:dyDescent="0.25">
      <c r="B200" s="197"/>
      <c r="C200" s="197"/>
      <c r="D200" s="197"/>
      <c r="E200" s="197"/>
      <c r="F200" s="197"/>
      <c r="G200" s="197"/>
      <c r="H200" s="197"/>
      <c r="I200" s="197"/>
    </row>
    <row r="201" spans="2:9" x14ac:dyDescent="0.25">
      <c r="B201" s="197"/>
      <c r="C201" s="197"/>
      <c r="D201" s="197"/>
      <c r="E201" s="197"/>
      <c r="F201" s="197"/>
      <c r="G201" s="197"/>
      <c r="H201" s="197"/>
      <c r="I201" s="197"/>
    </row>
    <row r="202" spans="2:9" x14ac:dyDescent="0.25">
      <c r="B202" s="197"/>
      <c r="C202" s="197"/>
      <c r="D202" s="197"/>
      <c r="E202" s="197"/>
      <c r="F202" s="197"/>
      <c r="G202" s="197"/>
      <c r="H202" s="197"/>
      <c r="I202" s="197"/>
    </row>
    <row r="203" spans="2:9" x14ac:dyDescent="0.25">
      <c r="B203" s="197"/>
      <c r="C203" s="197"/>
      <c r="D203" s="197"/>
      <c r="E203" s="197"/>
      <c r="F203" s="197"/>
      <c r="G203" s="197"/>
      <c r="H203" s="197"/>
      <c r="I203" s="197"/>
    </row>
    <row r="204" spans="2:9" x14ac:dyDescent="0.25">
      <c r="B204" s="197"/>
      <c r="C204" s="197"/>
      <c r="D204" s="197"/>
      <c r="E204" s="197"/>
      <c r="F204" s="197"/>
      <c r="G204" s="197"/>
      <c r="H204" s="197"/>
      <c r="I204" s="197"/>
    </row>
    <row r="205" spans="2:9" x14ac:dyDescent="0.25">
      <c r="B205" s="197"/>
      <c r="C205" s="197"/>
      <c r="D205" s="197"/>
      <c r="E205" s="197"/>
      <c r="F205" s="197"/>
      <c r="G205" s="197"/>
      <c r="H205" s="197"/>
      <c r="I205" s="197"/>
    </row>
    <row r="206" spans="2:9" x14ac:dyDescent="0.25">
      <c r="B206" s="197"/>
      <c r="C206" s="197"/>
      <c r="D206" s="197"/>
      <c r="E206" s="197"/>
      <c r="F206" s="197"/>
      <c r="G206" s="197"/>
      <c r="H206" s="197"/>
      <c r="I206" s="197"/>
    </row>
    <row r="207" spans="2:9" x14ac:dyDescent="0.25">
      <c r="B207" s="197"/>
      <c r="C207" s="197"/>
      <c r="D207" s="197"/>
      <c r="E207" s="197"/>
      <c r="F207" s="197"/>
      <c r="G207" s="197"/>
      <c r="H207" s="197"/>
      <c r="I207" s="197"/>
    </row>
    <row r="208" spans="2:9" x14ac:dyDescent="0.25">
      <c r="B208" s="197"/>
      <c r="C208" s="197"/>
      <c r="D208" s="197"/>
      <c r="E208" s="197"/>
      <c r="F208" s="197"/>
      <c r="G208" s="197"/>
      <c r="H208" s="197"/>
      <c r="I208" s="197"/>
    </row>
    <row r="209" spans="2:9" x14ac:dyDescent="0.25">
      <c r="B209" s="197"/>
      <c r="C209" s="197"/>
      <c r="D209" s="197"/>
      <c r="E209" s="197"/>
      <c r="F209" s="197"/>
      <c r="G209" s="197"/>
      <c r="H209" s="197"/>
      <c r="I209" s="197"/>
    </row>
    <row r="210" spans="2:9" x14ac:dyDescent="0.25">
      <c r="B210" s="197"/>
      <c r="C210" s="197"/>
      <c r="D210" s="197"/>
      <c r="E210" s="197"/>
      <c r="F210" s="197"/>
      <c r="G210" s="197"/>
      <c r="H210" s="197"/>
      <c r="I210" s="197"/>
    </row>
    <row r="211" spans="2:9" x14ac:dyDescent="0.25">
      <c r="B211" s="197"/>
      <c r="C211" s="197"/>
      <c r="D211" s="197"/>
      <c r="E211" s="197"/>
      <c r="F211" s="197"/>
      <c r="G211" s="197"/>
      <c r="H211" s="197"/>
      <c r="I211" s="197"/>
    </row>
    <row r="212" spans="2:9" x14ac:dyDescent="0.25">
      <c r="B212" s="197"/>
      <c r="C212" s="197"/>
      <c r="D212" s="197"/>
      <c r="E212" s="197"/>
      <c r="F212" s="197"/>
      <c r="G212" s="197"/>
      <c r="H212" s="197"/>
      <c r="I212" s="197"/>
    </row>
    <row r="213" spans="2:9" x14ac:dyDescent="0.25">
      <c r="B213" s="197"/>
      <c r="C213" s="197"/>
      <c r="D213" s="197"/>
      <c r="E213" s="197"/>
      <c r="F213" s="197"/>
      <c r="G213" s="197"/>
      <c r="H213" s="197"/>
      <c r="I213" s="197"/>
    </row>
    <row r="214" spans="2:9" x14ac:dyDescent="0.25">
      <c r="B214" s="197"/>
      <c r="C214" s="197"/>
      <c r="D214" s="197"/>
      <c r="E214" s="197"/>
      <c r="F214" s="197"/>
      <c r="G214" s="197"/>
      <c r="H214" s="197"/>
      <c r="I214" s="197"/>
    </row>
    <row r="215" spans="2:9" x14ac:dyDescent="0.25">
      <c r="B215" s="197"/>
      <c r="C215" s="197"/>
      <c r="D215" s="197"/>
      <c r="E215" s="197"/>
      <c r="F215" s="197"/>
      <c r="G215" s="197"/>
      <c r="H215" s="197"/>
      <c r="I215" s="197"/>
    </row>
    <row r="216" spans="2:9" x14ac:dyDescent="0.25">
      <c r="B216" s="197"/>
      <c r="C216" s="197"/>
      <c r="D216" s="197"/>
      <c r="E216" s="197"/>
      <c r="F216" s="197"/>
      <c r="G216" s="197"/>
      <c r="H216" s="197"/>
      <c r="I216" s="197"/>
    </row>
    <row r="217" spans="2:9" x14ac:dyDescent="0.25">
      <c r="B217" s="197"/>
      <c r="C217" s="197"/>
      <c r="D217" s="197"/>
      <c r="E217" s="197"/>
      <c r="F217" s="197"/>
      <c r="G217" s="197"/>
      <c r="H217" s="197"/>
      <c r="I217" s="197"/>
    </row>
    <row r="218" spans="2:9" x14ac:dyDescent="0.25">
      <c r="B218" s="197"/>
      <c r="C218" s="197"/>
      <c r="D218" s="197"/>
      <c r="E218" s="197"/>
      <c r="F218" s="197"/>
      <c r="G218" s="197"/>
      <c r="H218" s="197"/>
      <c r="I218" s="197"/>
    </row>
    <row r="219" spans="2:9" x14ac:dyDescent="0.25">
      <c r="B219" s="197"/>
      <c r="C219" s="197"/>
      <c r="D219" s="197"/>
      <c r="E219" s="197"/>
      <c r="F219" s="197"/>
      <c r="G219" s="197"/>
      <c r="H219" s="197"/>
      <c r="I219" s="197"/>
    </row>
    <row r="220" spans="2:9" x14ac:dyDescent="0.25">
      <c r="B220" s="197"/>
      <c r="C220" s="197"/>
      <c r="D220" s="197"/>
      <c r="E220" s="197"/>
      <c r="F220" s="197"/>
      <c r="G220" s="197"/>
      <c r="H220" s="197"/>
      <c r="I220" s="197"/>
    </row>
    <row r="221" spans="2:9" x14ac:dyDescent="0.25">
      <c r="B221" s="197"/>
      <c r="C221" s="197"/>
      <c r="D221" s="197"/>
      <c r="E221" s="197"/>
      <c r="F221" s="197"/>
      <c r="G221" s="197"/>
      <c r="H221" s="197"/>
      <c r="I221" s="197"/>
    </row>
    <row r="222" spans="2:9" x14ac:dyDescent="0.25">
      <c r="B222" s="197"/>
      <c r="C222" s="197"/>
      <c r="D222" s="197"/>
      <c r="E222" s="197"/>
      <c r="F222" s="197"/>
      <c r="G222" s="197"/>
      <c r="H222" s="197"/>
      <c r="I222" s="197"/>
    </row>
    <row r="223" spans="2:9" x14ac:dyDescent="0.25">
      <c r="B223" s="197"/>
      <c r="C223" s="197"/>
      <c r="D223" s="197"/>
      <c r="E223" s="197"/>
      <c r="F223" s="197"/>
      <c r="G223" s="197"/>
      <c r="H223" s="197"/>
      <c r="I223" s="197"/>
    </row>
    <row r="224" spans="2:9" x14ac:dyDescent="0.25">
      <c r="B224" s="197"/>
      <c r="C224" s="197"/>
      <c r="D224" s="197"/>
      <c r="E224" s="197"/>
      <c r="F224" s="197"/>
      <c r="G224" s="197"/>
      <c r="H224" s="197"/>
      <c r="I224" s="197"/>
    </row>
    <row r="225" spans="2:9" x14ac:dyDescent="0.25">
      <c r="B225" s="197"/>
      <c r="C225" s="197"/>
      <c r="D225" s="197"/>
      <c r="E225" s="197"/>
      <c r="F225" s="197"/>
      <c r="G225" s="197"/>
      <c r="H225" s="197"/>
      <c r="I225" s="197"/>
    </row>
    <row r="226" spans="2:9" x14ac:dyDescent="0.25">
      <c r="B226" s="197"/>
      <c r="C226" s="197"/>
      <c r="D226" s="197"/>
      <c r="E226" s="197"/>
      <c r="F226" s="197"/>
      <c r="G226" s="197"/>
      <c r="H226" s="197"/>
      <c r="I226" s="197"/>
    </row>
    <row r="227" spans="2:9" x14ac:dyDescent="0.25">
      <c r="B227" s="197"/>
      <c r="C227" s="197"/>
      <c r="D227" s="197"/>
      <c r="E227" s="197"/>
      <c r="F227" s="197"/>
      <c r="G227" s="197"/>
      <c r="H227" s="197"/>
      <c r="I227" s="197"/>
    </row>
    <row r="228" spans="2:9" x14ac:dyDescent="0.25">
      <c r="B228" s="197"/>
      <c r="C228" s="197"/>
      <c r="D228" s="197"/>
      <c r="E228" s="197"/>
      <c r="F228" s="197"/>
      <c r="G228" s="197"/>
      <c r="H228" s="197"/>
      <c r="I228" s="197"/>
    </row>
    <row r="229" spans="2:9" x14ac:dyDescent="0.25">
      <c r="B229" s="197"/>
      <c r="C229" s="197"/>
      <c r="D229" s="197"/>
      <c r="E229" s="197"/>
      <c r="F229" s="197"/>
      <c r="G229" s="197"/>
      <c r="H229" s="197"/>
      <c r="I229" s="197"/>
    </row>
    <row r="230" spans="2:9" x14ac:dyDescent="0.25">
      <c r="B230" s="197"/>
      <c r="C230" s="197"/>
      <c r="D230" s="197"/>
      <c r="E230" s="197"/>
      <c r="F230" s="197"/>
      <c r="G230" s="197"/>
      <c r="H230" s="197"/>
      <c r="I230" s="197"/>
    </row>
    <row r="231" spans="2:9" x14ac:dyDescent="0.25">
      <c r="B231" s="197"/>
      <c r="C231" s="197"/>
      <c r="D231" s="197"/>
      <c r="E231" s="197"/>
      <c r="F231" s="197"/>
      <c r="G231" s="197"/>
      <c r="H231" s="197"/>
      <c r="I231" s="197"/>
    </row>
    <row r="232" spans="2:9" x14ac:dyDescent="0.25">
      <c r="B232" s="197"/>
      <c r="C232" s="197"/>
      <c r="D232" s="197"/>
      <c r="E232" s="197"/>
      <c r="F232" s="197"/>
      <c r="G232" s="197"/>
      <c r="H232" s="197"/>
      <c r="I232" s="197"/>
    </row>
    <row r="233" spans="2:9" x14ac:dyDescent="0.25">
      <c r="B233" s="197"/>
      <c r="C233" s="197"/>
      <c r="D233" s="197"/>
      <c r="E233" s="197"/>
      <c r="F233" s="197"/>
      <c r="G233" s="197"/>
      <c r="H233" s="197"/>
      <c r="I233" s="197"/>
    </row>
    <row r="234" spans="2:9" x14ac:dyDescent="0.25">
      <c r="B234" s="197"/>
      <c r="C234" s="197"/>
      <c r="D234" s="197"/>
      <c r="E234" s="197"/>
      <c r="F234" s="197"/>
      <c r="G234" s="197"/>
      <c r="H234" s="197"/>
      <c r="I234" s="197"/>
    </row>
    <row r="235" spans="2:9" x14ac:dyDescent="0.25">
      <c r="B235" s="197"/>
      <c r="C235" s="197"/>
      <c r="D235" s="197"/>
      <c r="E235" s="197"/>
      <c r="F235" s="197"/>
      <c r="G235" s="197"/>
      <c r="H235" s="197"/>
      <c r="I235" s="197"/>
    </row>
    <row r="236" spans="2:9" x14ac:dyDescent="0.25">
      <c r="B236" s="197"/>
      <c r="C236" s="197"/>
      <c r="D236" s="197"/>
      <c r="E236" s="197"/>
      <c r="F236" s="197"/>
      <c r="G236" s="197"/>
      <c r="H236" s="197"/>
      <c r="I236" s="197"/>
    </row>
    <row r="237" spans="2:9" x14ac:dyDescent="0.25">
      <c r="B237" s="197"/>
      <c r="C237" s="197"/>
      <c r="D237" s="197"/>
      <c r="E237" s="197"/>
      <c r="F237" s="197"/>
      <c r="G237" s="197"/>
      <c r="H237" s="197"/>
      <c r="I237" s="197"/>
    </row>
    <row r="238" spans="2:9" x14ac:dyDescent="0.25">
      <c r="B238" s="197"/>
      <c r="C238" s="197"/>
      <c r="D238" s="197"/>
      <c r="E238" s="197"/>
      <c r="F238" s="197"/>
      <c r="G238" s="197"/>
      <c r="H238" s="197"/>
      <c r="I238" s="197"/>
    </row>
    <row r="239" spans="2:9" x14ac:dyDescent="0.25">
      <c r="B239" s="197"/>
      <c r="C239" s="197"/>
      <c r="D239" s="197"/>
      <c r="E239" s="197"/>
      <c r="F239" s="197"/>
      <c r="G239" s="197"/>
      <c r="H239" s="197"/>
      <c r="I239" s="197"/>
    </row>
    <row r="240" spans="2:9" x14ac:dyDescent="0.25">
      <c r="B240" s="197"/>
      <c r="C240" s="197"/>
      <c r="D240" s="197"/>
      <c r="E240" s="197"/>
      <c r="F240" s="197"/>
      <c r="G240" s="197"/>
      <c r="H240" s="197"/>
      <c r="I240" s="197"/>
    </row>
    <row r="241" spans="2:9" x14ac:dyDescent="0.25">
      <c r="B241" s="197"/>
      <c r="C241" s="197"/>
      <c r="D241" s="197"/>
      <c r="E241" s="197"/>
      <c r="F241" s="197"/>
      <c r="G241" s="197"/>
      <c r="H241" s="197"/>
      <c r="I241" s="197"/>
    </row>
    <row r="242" spans="2:9" x14ac:dyDescent="0.25">
      <c r="B242" s="197"/>
      <c r="C242" s="197"/>
      <c r="D242" s="197"/>
      <c r="E242" s="197"/>
      <c r="F242" s="197"/>
      <c r="G242" s="197"/>
      <c r="H242" s="197"/>
      <c r="I242" s="197"/>
    </row>
    <row r="243" spans="2:9" x14ac:dyDescent="0.25">
      <c r="B243" s="197"/>
      <c r="C243" s="197"/>
      <c r="D243" s="197"/>
      <c r="E243" s="197"/>
      <c r="F243" s="197"/>
      <c r="G243" s="197"/>
      <c r="H243" s="197"/>
      <c r="I243" s="197"/>
    </row>
    <row r="244" spans="2:9" x14ac:dyDescent="0.25">
      <c r="B244" s="197"/>
      <c r="C244" s="197"/>
      <c r="D244" s="197"/>
      <c r="E244" s="197"/>
      <c r="F244" s="197"/>
      <c r="G244" s="197"/>
      <c r="H244" s="197"/>
      <c r="I244" s="197"/>
    </row>
    <row r="245" spans="2:9" x14ac:dyDescent="0.25">
      <c r="B245" s="197"/>
      <c r="C245" s="197"/>
      <c r="D245" s="197"/>
      <c r="E245" s="197"/>
      <c r="F245" s="197"/>
      <c r="G245" s="197"/>
      <c r="H245" s="197"/>
      <c r="I245" s="197"/>
    </row>
    <row r="246" spans="2:9" x14ac:dyDescent="0.25">
      <c r="B246" s="197"/>
      <c r="C246" s="197"/>
      <c r="D246" s="197"/>
      <c r="E246" s="197"/>
      <c r="F246" s="197"/>
      <c r="G246" s="197"/>
      <c r="H246" s="197"/>
      <c r="I246" s="197"/>
    </row>
    <row r="247" spans="2:9" x14ac:dyDescent="0.25">
      <c r="B247" s="197"/>
      <c r="C247" s="197"/>
      <c r="D247" s="197"/>
      <c r="E247" s="197"/>
      <c r="F247" s="197"/>
      <c r="G247" s="197"/>
      <c r="H247" s="197"/>
      <c r="I247" s="197"/>
    </row>
    <row r="248" spans="2:9" x14ac:dyDescent="0.25">
      <c r="B248" s="197"/>
      <c r="C248" s="197"/>
      <c r="D248" s="197"/>
      <c r="E248" s="197"/>
      <c r="F248" s="197"/>
      <c r="G248" s="197"/>
      <c r="H248" s="197"/>
      <c r="I248" s="197"/>
    </row>
    <row r="249" spans="2:9" x14ac:dyDescent="0.25">
      <c r="B249" s="197"/>
      <c r="C249" s="197"/>
      <c r="D249" s="197"/>
      <c r="E249" s="197"/>
      <c r="F249" s="197"/>
      <c r="G249" s="197"/>
      <c r="H249" s="197"/>
      <c r="I249" s="197"/>
    </row>
    <row r="250" spans="2:9" x14ac:dyDescent="0.25">
      <c r="B250" s="197"/>
      <c r="C250" s="197"/>
      <c r="D250" s="197"/>
      <c r="E250" s="197"/>
      <c r="F250" s="197"/>
      <c r="G250" s="197"/>
      <c r="H250" s="197"/>
      <c r="I250" s="197"/>
    </row>
    <row r="251" spans="2:9" x14ac:dyDescent="0.25">
      <c r="B251" s="197"/>
      <c r="C251" s="197"/>
      <c r="D251" s="197"/>
      <c r="E251" s="197"/>
      <c r="F251" s="197"/>
      <c r="G251" s="197"/>
      <c r="H251" s="197"/>
      <c r="I251" s="197"/>
    </row>
    <row r="252" spans="2:9" x14ac:dyDescent="0.25">
      <c r="B252" s="197"/>
      <c r="C252" s="197"/>
      <c r="D252" s="197"/>
      <c r="E252" s="197"/>
      <c r="F252" s="197"/>
      <c r="G252" s="197"/>
      <c r="H252" s="197"/>
      <c r="I252" s="197"/>
    </row>
    <row r="253" spans="2:9" x14ac:dyDescent="0.25">
      <c r="B253" s="197"/>
      <c r="C253" s="197"/>
      <c r="D253" s="197"/>
      <c r="E253" s="197"/>
      <c r="F253" s="197"/>
      <c r="G253" s="197"/>
      <c r="H253" s="197"/>
      <c r="I253" s="197"/>
    </row>
    <row r="254" spans="2:9" x14ac:dyDescent="0.25">
      <c r="B254" s="197"/>
      <c r="C254" s="197"/>
      <c r="D254" s="197"/>
      <c r="E254" s="197"/>
      <c r="F254" s="197"/>
      <c r="G254" s="197"/>
      <c r="H254" s="197"/>
      <c r="I254" s="197"/>
    </row>
    <row r="255" spans="2:9" x14ac:dyDescent="0.25">
      <c r="B255" s="197"/>
      <c r="C255" s="197"/>
      <c r="D255" s="197"/>
      <c r="E255" s="197"/>
      <c r="F255" s="197"/>
      <c r="G255" s="197"/>
      <c r="H255" s="197"/>
      <c r="I255" s="197"/>
    </row>
    <row r="256" spans="2:9" x14ac:dyDescent="0.25">
      <c r="B256" s="197"/>
      <c r="C256" s="197"/>
      <c r="D256" s="197"/>
      <c r="E256" s="197"/>
      <c r="F256" s="197"/>
      <c r="G256" s="197"/>
      <c r="H256" s="197"/>
      <c r="I256" s="197"/>
    </row>
    <row r="257" spans="2:9" x14ac:dyDescent="0.25">
      <c r="B257" s="197"/>
      <c r="C257" s="197"/>
      <c r="D257" s="197"/>
      <c r="E257" s="197"/>
      <c r="F257" s="197"/>
      <c r="G257" s="197"/>
      <c r="H257" s="197"/>
      <c r="I257" s="197"/>
    </row>
    <row r="258" spans="2:9" x14ac:dyDescent="0.25">
      <c r="B258" s="197"/>
      <c r="C258" s="197"/>
      <c r="D258" s="197"/>
      <c r="E258" s="197"/>
      <c r="F258" s="197"/>
      <c r="G258" s="197"/>
      <c r="H258" s="197"/>
      <c r="I258" s="197"/>
    </row>
    <row r="259" spans="2:9" x14ac:dyDescent="0.25">
      <c r="B259" s="197"/>
      <c r="C259" s="197"/>
      <c r="D259" s="197"/>
      <c r="E259" s="197"/>
      <c r="F259" s="197"/>
      <c r="G259" s="197"/>
      <c r="H259" s="197"/>
      <c r="I259" s="197"/>
    </row>
    <row r="260" spans="2:9" x14ac:dyDescent="0.25">
      <c r="B260" s="197"/>
      <c r="C260" s="197"/>
      <c r="D260" s="197"/>
      <c r="E260" s="197"/>
      <c r="F260" s="197"/>
      <c r="G260" s="197"/>
      <c r="H260" s="197"/>
      <c r="I260" s="197"/>
    </row>
    <row r="261" spans="2:9" x14ac:dyDescent="0.25">
      <c r="B261" s="197"/>
      <c r="C261" s="197"/>
      <c r="D261" s="197"/>
      <c r="E261" s="197"/>
      <c r="F261" s="197"/>
      <c r="G261" s="197"/>
      <c r="H261" s="197"/>
      <c r="I261" s="197"/>
    </row>
    <row r="262" spans="2:9" x14ac:dyDescent="0.25">
      <c r="B262" s="197"/>
      <c r="C262" s="197"/>
      <c r="D262" s="197"/>
      <c r="E262" s="197"/>
      <c r="F262" s="197"/>
      <c r="G262" s="197"/>
      <c r="H262" s="197"/>
      <c r="I262" s="197"/>
    </row>
    <row r="263" spans="2:9" x14ac:dyDescent="0.25">
      <c r="B263" s="197"/>
      <c r="C263" s="197"/>
      <c r="D263" s="197"/>
      <c r="E263" s="197"/>
      <c r="F263" s="197"/>
      <c r="G263" s="197"/>
      <c r="H263" s="197"/>
      <c r="I263" s="197"/>
    </row>
    <row r="264" spans="2:9" x14ac:dyDescent="0.25">
      <c r="B264" s="197"/>
      <c r="C264" s="197"/>
      <c r="D264" s="197"/>
      <c r="E264" s="197"/>
      <c r="F264" s="197"/>
      <c r="G264" s="197"/>
      <c r="H264" s="197"/>
      <c r="I264" s="197"/>
    </row>
    <row r="265" spans="2:9" x14ac:dyDescent="0.25">
      <c r="B265" s="197"/>
      <c r="C265" s="197"/>
      <c r="D265" s="197"/>
      <c r="E265" s="197"/>
      <c r="F265" s="197"/>
      <c r="G265" s="197"/>
      <c r="H265" s="197"/>
      <c r="I265" s="197"/>
    </row>
    <row r="266" spans="2:9" x14ac:dyDescent="0.25">
      <c r="B266" s="197"/>
      <c r="C266" s="197"/>
      <c r="D266" s="197"/>
      <c r="E266" s="197"/>
      <c r="F266" s="197"/>
      <c r="G266" s="197"/>
      <c r="H266" s="197"/>
      <c r="I266" s="197"/>
    </row>
    <row r="267" spans="2:9" x14ac:dyDescent="0.25">
      <c r="B267" s="197"/>
      <c r="C267" s="197"/>
      <c r="D267" s="197"/>
      <c r="E267" s="197"/>
      <c r="F267" s="197"/>
      <c r="G267" s="197"/>
      <c r="H267" s="197"/>
      <c r="I267" s="197"/>
    </row>
    <row r="268" spans="2:9" x14ac:dyDescent="0.25">
      <c r="B268" s="197"/>
      <c r="C268" s="197"/>
      <c r="D268" s="197"/>
      <c r="E268" s="197"/>
      <c r="F268" s="197"/>
      <c r="G268" s="197"/>
      <c r="H268" s="197"/>
      <c r="I268" s="197"/>
    </row>
    <row r="269" spans="2:9" x14ac:dyDescent="0.25">
      <c r="B269" s="197"/>
      <c r="C269" s="197"/>
      <c r="D269" s="197"/>
      <c r="E269" s="197"/>
      <c r="F269" s="197"/>
      <c r="G269" s="197"/>
      <c r="H269" s="197"/>
      <c r="I269" s="197"/>
    </row>
    <row r="270" spans="2:9" x14ac:dyDescent="0.25">
      <c r="B270" s="197"/>
      <c r="C270" s="197"/>
      <c r="D270" s="197"/>
      <c r="E270" s="197"/>
      <c r="F270" s="197"/>
      <c r="G270" s="197"/>
      <c r="H270" s="197"/>
      <c r="I270" s="197"/>
    </row>
    <row r="271" spans="2:9" x14ac:dyDescent="0.25">
      <c r="B271" s="197"/>
      <c r="C271" s="197"/>
      <c r="D271" s="197"/>
      <c r="E271" s="197"/>
      <c r="F271" s="197"/>
      <c r="G271" s="197"/>
      <c r="H271" s="197"/>
      <c r="I271" s="197"/>
    </row>
    <row r="272" spans="2:9" x14ac:dyDescent="0.25">
      <c r="B272" s="197"/>
      <c r="C272" s="197"/>
      <c r="D272" s="197"/>
      <c r="E272" s="197"/>
      <c r="F272" s="197"/>
      <c r="G272" s="197"/>
      <c r="H272" s="197"/>
      <c r="I272" s="197"/>
    </row>
    <row r="273" spans="2:9" x14ac:dyDescent="0.25">
      <c r="B273" s="197"/>
      <c r="C273" s="197"/>
      <c r="D273" s="197"/>
      <c r="E273" s="197"/>
      <c r="F273" s="197"/>
      <c r="G273" s="197"/>
      <c r="H273" s="197"/>
      <c r="I273" s="197"/>
    </row>
    <row r="274" spans="2:9" x14ac:dyDescent="0.25">
      <c r="B274" s="197"/>
      <c r="C274" s="197"/>
      <c r="D274" s="197"/>
      <c r="E274" s="197"/>
      <c r="F274" s="197"/>
      <c r="G274" s="197"/>
      <c r="H274" s="197"/>
      <c r="I274" s="197"/>
    </row>
    <row r="275" spans="2:9" x14ac:dyDescent="0.25">
      <c r="B275" s="197"/>
      <c r="C275" s="197"/>
      <c r="D275" s="197"/>
      <c r="E275" s="197"/>
      <c r="F275" s="197"/>
      <c r="G275" s="197"/>
      <c r="H275" s="197"/>
      <c r="I275" s="197"/>
    </row>
    <row r="276" spans="2:9" x14ac:dyDescent="0.25">
      <c r="B276" s="197"/>
      <c r="C276" s="197"/>
      <c r="D276" s="197"/>
      <c r="E276" s="197"/>
      <c r="F276" s="197"/>
      <c r="G276" s="197"/>
      <c r="H276" s="197"/>
      <c r="I276" s="197"/>
    </row>
    <row r="277" spans="2:9" x14ac:dyDescent="0.25">
      <c r="B277" s="197"/>
      <c r="C277" s="197"/>
      <c r="D277" s="197"/>
      <c r="E277" s="197"/>
      <c r="F277" s="197"/>
      <c r="G277" s="197"/>
      <c r="H277" s="197"/>
      <c r="I277" s="197"/>
    </row>
    <row r="278" spans="2:9" x14ac:dyDescent="0.25">
      <c r="B278" s="197"/>
      <c r="C278" s="197"/>
      <c r="D278" s="197"/>
      <c r="E278" s="197"/>
      <c r="F278" s="197"/>
      <c r="G278" s="197"/>
      <c r="H278" s="197"/>
      <c r="I278" s="197"/>
    </row>
    <row r="279" spans="2:9" x14ac:dyDescent="0.25">
      <c r="B279" s="197"/>
      <c r="C279" s="197"/>
      <c r="D279" s="197"/>
      <c r="E279" s="197"/>
      <c r="F279" s="197"/>
      <c r="G279" s="197"/>
      <c r="H279" s="197"/>
      <c r="I279" s="197"/>
    </row>
    <row r="280" spans="2:9" x14ac:dyDescent="0.25">
      <c r="B280" s="197"/>
      <c r="C280" s="197"/>
      <c r="D280" s="197"/>
      <c r="E280" s="197"/>
      <c r="F280" s="197"/>
      <c r="G280" s="197"/>
      <c r="H280" s="197"/>
      <c r="I280" s="197"/>
    </row>
    <row r="281" spans="2:9" x14ac:dyDescent="0.25">
      <c r="B281" s="197"/>
      <c r="C281" s="197"/>
      <c r="D281" s="197"/>
      <c r="E281" s="197"/>
      <c r="F281" s="197"/>
      <c r="G281" s="197"/>
      <c r="H281" s="197"/>
      <c r="I281" s="197"/>
    </row>
    <row r="282" spans="2:9" x14ac:dyDescent="0.25">
      <c r="B282" s="197"/>
      <c r="C282" s="197"/>
      <c r="D282" s="197"/>
      <c r="E282" s="197"/>
      <c r="F282" s="197"/>
      <c r="G282" s="197"/>
      <c r="H282" s="197"/>
      <c r="I282" s="197"/>
    </row>
    <row r="283" spans="2:9" x14ac:dyDescent="0.25">
      <c r="B283" s="197"/>
      <c r="C283" s="197"/>
      <c r="D283" s="197"/>
      <c r="E283" s="197"/>
      <c r="F283" s="197"/>
      <c r="G283" s="197"/>
      <c r="H283" s="197"/>
      <c r="I283" s="197"/>
    </row>
    <row r="284" spans="2:9" x14ac:dyDescent="0.25">
      <c r="B284" s="197"/>
      <c r="C284" s="197"/>
      <c r="D284" s="197"/>
      <c r="E284" s="197"/>
      <c r="F284" s="197"/>
      <c r="G284" s="197"/>
      <c r="H284" s="197"/>
      <c r="I284" s="197"/>
    </row>
    <row r="285" spans="2:9" x14ac:dyDescent="0.25">
      <c r="B285" s="197"/>
      <c r="C285" s="197"/>
      <c r="D285" s="197"/>
      <c r="E285" s="197"/>
      <c r="F285" s="197"/>
      <c r="G285" s="197"/>
      <c r="H285" s="197"/>
      <c r="I285" s="197"/>
    </row>
    <row r="286" spans="2:9" x14ac:dyDescent="0.25">
      <c r="B286" s="197"/>
      <c r="C286" s="197"/>
      <c r="D286" s="197"/>
      <c r="E286" s="197"/>
      <c r="F286" s="197"/>
      <c r="G286" s="197"/>
      <c r="H286" s="197"/>
      <c r="I286" s="197"/>
    </row>
    <row r="287" spans="2:9" x14ac:dyDescent="0.25">
      <c r="B287" s="197"/>
      <c r="C287" s="197"/>
      <c r="D287" s="197"/>
      <c r="E287" s="197"/>
      <c r="F287" s="197"/>
      <c r="G287" s="197"/>
      <c r="H287" s="197"/>
      <c r="I287" s="197"/>
    </row>
    <row r="288" spans="2:9" x14ac:dyDescent="0.25">
      <c r="B288" s="197"/>
      <c r="C288" s="197"/>
      <c r="D288" s="197"/>
      <c r="E288" s="197"/>
      <c r="F288" s="197"/>
      <c r="G288" s="197"/>
      <c r="H288" s="197"/>
      <c r="I288" s="197"/>
    </row>
    <row r="289" spans="2:9" x14ac:dyDescent="0.25">
      <c r="B289" s="197"/>
      <c r="C289" s="197"/>
      <c r="D289" s="197"/>
      <c r="E289" s="197"/>
      <c r="F289" s="197"/>
      <c r="G289" s="197"/>
      <c r="H289" s="197"/>
      <c r="I289" s="197"/>
    </row>
    <row r="290" spans="2:9" x14ac:dyDescent="0.25">
      <c r="B290" s="197"/>
      <c r="C290" s="197"/>
      <c r="D290" s="197"/>
      <c r="E290" s="197"/>
      <c r="F290" s="197"/>
      <c r="G290" s="197"/>
      <c r="H290" s="197"/>
      <c r="I290" s="197"/>
    </row>
    <row r="291" spans="2:9" x14ac:dyDescent="0.25">
      <c r="B291" s="197"/>
      <c r="C291" s="197"/>
      <c r="D291" s="197"/>
      <c r="E291" s="197"/>
      <c r="F291" s="197"/>
      <c r="G291" s="197"/>
      <c r="H291" s="197"/>
      <c r="I291" s="197"/>
    </row>
    <row r="292" spans="2:9" x14ac:dyDescent="0.25">
      <c r="B292" s="197"/>
      <c r="C292" s="197"/>
      <c r="D292" s="197"/>
      <c r="E292" s="197"/>
      <c r="F292" s="197"/>
      <c r="G292" s="197"/>
      <c r="H292" s="197"/>
      <c r="I292" s="197"/>
    </row>
    <row r="293" spans="2:9" x14ac:dyDescent="0.25">
      <c r="B293" s="197"/>
      <c r="C293" s="197"/>
      <c r="D293" s="197"/>
      <c r="E293" s="197"/>
      <c r="F293" s="197"/>
      <c r="G293" s="197"/>
      <c r="H293" s="197"/>
      <c r="I293" s="197"/>
    </row>
    <row r="294" spans="2:9" x14ac:dyDescent="0.25">
      <c r="B294" s="197"/>
      <c r="C294" s="197"/>
      <c r="D294" s="197"/>
      <c r="E294" s="197"/>
      <c r="F294" s="197"/>
      <c r="G294" s="197"/>
      <c r="H294" s="197"/>
      <c r="I294" s="197"/>
    </row>
    <row r="295" spans="2:9" x14ac:dyDescent="0.25">
      <c r="B295" s="197"/>
      <c r="C295" s="197"/>
      <c r="D295" s="197"/>
      <c r="E295" s="197"/>
      <c r="F295" s="197"/>
      <c r="G295" s="197"/>
      <c r="H295" s="197"/>
      <c r="I295" s="197"/>
    </row>
    <row r="296" spans="2:9" x14ac:dyDescent="0.25">
      <c r="B296" s="197"/>
      <c r="C296" s="197"/>
      <c r="D296" s="197"/>
      <c r="E296" s="197"/>
      <c r="F296" s="197"/>
      <c r="G296" s="197"/>
      <c r="H296" s="197"/>
      <c r="I296" s="197"/>
    </row>
    <row r="297" spans="2:9" x14ac:dyDescent="0.25">
      <c r="B297" s="197"/>
      <c r="C297" s="197"/>
      <c r="D297" s="197"/>
      <c r="E297" s="197"/>
      <c r="F297" s="197"/>
      <c r="G297" s="197"/>
      <c r="H297" s="197"/>
      <c r="I297" s="197"/>
    </row>
    <row r="298" spans="2:9" x14ac:dyDescent="0.25">
      <c r="B298" s="197"/>
      <c r="C298" s="197"/>
      <c r="D298" s="197"/>
      <c r="E298" s="197"/>
      <c r="F298" s="197"/>
      <c r="G298" s="197"/>
      <c r="H298" s="197"/>
      <c r="I298" s="197"/>
    </row>
    <row r="299" spans="2:9" x14ac:dyDescent="0.25">
      <c r="B299" s="197"/>
      <c r="C299" s="197"/>
      <c r="D299" s="197"/>
      <c r="E299" s="197"/>
      <c r="F299" s="197"/>
      <c r="G299" s="197"/>
      <c r="H299" s="197"/>
      <c r="I299" s="197"/>
    </row>
    <row r="300" spans="2:9" x14ac:dyDescent="0.25">
      <c r="B300" s="197"/>
      <c r="C300" s="197"/>
      <c r="D300" s="197"/>
      <c r="E300" s="197"/>
      <c r="F300" s="197"/>
      <c r="G300" s="197"/>
      <c r="H300" s="197"/>
      <c r="I300" s="197"/>
    </row>
    <row r="301" spans="2:9" x14ac:dyDescent="0.25">
      <c r="B301" s="197"/>
      <c r="C301" s="197"/>
      <c r="D301" s="197"/>
      <c r="E301" s="197"/>
      <c r="F301" s="197"/>
      <c r="G301" s="197"/>
      <c r="H301" s="197"/>
      <c r="I301" s="197"/>
    </row>
    <row r="302" spans="2:9" x14ac:dyDescent="0.25">
      <c r="B302" s="197"/>
      <c r="C302" s="197"/>
      <c r="D302" s="197"/>
      <c r="E302" s="197"/>
      <c r="F302" s="197"/>
      <c r="G302" s="197"/>
      <c r="H302" s="197"/>
      <c r="I302" s="197"/>
    </row>
    <row r="303" spans="2:9" x14ac:dyDescent="0.25">
      <c r="B303" s="197"/>
      <c r="C303" s="197"/>
      <c r="D303" s="197"/>
      <c r="E303" s="197"/>
      <c r="F303" s="197"/>
      <c r="G303" s="197"/>
      <c r="H303" s="197"/>
      <c r="I303" s="197"/>
    </row>
    <row r="304" spans="2:9" x14ac:dyDescent="0.25">
      <c r="B304" s="197"/>
      <c r="C304" s="197"/>
      <c r="D304" s="197"/>
      <c r="E304" s="197"/>
      <c r="F304" s="197"/>
      <c r="G304" s="197"/>
      <c r="H304" s="197"/>
      <c r="I304" s="197"/>
    </row>
    <row r="305" spans="2:9" x14ac:dyDescent="0.25">
      <c r="B305" s="197"/>
      <c r="C305" s="197"/>
      <c r="D305" s="197"/>
      <c r="E305" s="197"/>
      <c r="F305" s="197"/>
      <c r="G305" s="197"/>
      <c r="H305" s="197"/>
      <c r="I305" s="197"/>
    </row>
    <row r="306" spans="2:9" x14ac:dyDescent="0.25">
      <c r="B306" s="197"/>
      <c r="C306" s="197"/>
      <c r="D306" s="197"/>
      <c r="E306" s="197"/>
      <c r="F306" s="197"/>
      <c r="G306" s="197"/>
      <c r="H306" s="197"/>
      <c r="I306" s="197"/>
    </row>
    <row r="307" spans="2:9" x14ac:dyDescent="0.25">
      <c r="B307" s="197"/>
      <c r="C307" s="197"/>
      <c r="D307" s="197"/>
      <c r="E307" s="197"/>
      <c r="F307" s="197"/>
      <c r="G307" s="197"/>
      <c r="H307" s="197"/>
      <c r="I307" s="197"/>
    </row>
    <row r="308" spans="2:9" x14ac:dyDescent="0.25">
      <c r="B308" s="197"/>
      <c r="C308" s="197"/>
      <c r="D308" s="197"/>
      <c r="E308" s="197"/>
      <c r="F308" s="197"/>
      <c r="G308" s="197"/>
      <c r="H308" s="197"/>
      <c r="I308" s="197"/>
    </row>
    <row r="309" spans="2:9" x14ac:dyDescent="0.25">
      <c r="B309" s="197"/>
      <c r="C309" s="197"/>
      <c r="D309" s="197"/>
      <c r="E309" s="197"/>
      <c r="F309" s="197"/>
      <c r="G309" s="197"/>
      <c r="H309" s="197"/>
      <c r="I309" s="197"/>
    </row>
    <row r="310" spans="2:9" x14ac:dyDescent="0.25">
      <c r="B310" s="197"/>
      <c r="C310" s="197"/>
      <c r="D310" s="197"/>
      <c r="E310" s="197"/>
      <c r="F310" s="197"/>
      <c r="G310" s="197"/>
      <c r="H310" s="197"/>
      <c r="I310" s="197"/>
    </row>
    <row r="311" spans="2:9" x14ac:dyDescent="0.25">
      <c r="B311" s="197"/>
      <c r="C311" s="197"/>
      <c r="D311" s="197"/>
      <c r="E311" s="197"/>
      <c r="F311" s="197"/>
      <c r="G311" s="197"/>
      <c r="H311" s="197"/>
      <c r="I311" s="197"/>
    </row>
    <row r="312" spans="2:9" x14ac:dyDescent="0.25">
      <c r="B312" s="197"/>
      <c r="C312" s="197"/>
      <c r="D312" s="197"/>
      <c r="E312" s="197"/>
      <c r="F312" s="197"/>
      <c r="G312" s="197"/>
      <c r="H312" s="197"/>
      <c r="I312" s="197"/>
    </row>
    <row r="313" spans="2:9" x14ac:dyDescent="0.25">
      <c r="B313" s="197"/>
      <c r="C313" s="197"/>
      <c r="D313" s="197"/>
      <c r="E313" s="197"/>
      <c r="F313" s="197"/>
      <c r="G313" s="197"/>
      <c r="H313" s="197"/>
      <c r="I313" s="197"/>
    </row>
    <row r="314" spans="2:9" x14ac:dyDescent="0.25">
      <c r="B314" s="197"/>
      <c r="C314" s="197"/>
      <c r="D314" s="197"/>
      <c r="E314" s="197"/>
      <c r="F314" s="197"/>
      <c r="G314" s="197"/>
      <c r="H314" s="197"/>
      <c r="I314" s="197"/>
    </row>
    <row r="315" spans="2:9" x14ac:dyDescent="0.25">
      <c r="B315" s="197"/>
      <c r="C315" s="197"/>
      <c r="D315" s="197"/>
      <c r="E315" s="197"/>
      <c r="F315" s="197"/>
      <c r="G315" s="197"/>
      <c r="H315" s="197"/>
      <c r="I315" s="197"/>
    </row>
    <row r="316" spans="2:9" x14ac:dyDescent="0.25">
      <c r="B316" s="197"/>
      <c r="C316" s="197"/>
      <c r="D316" s="197"/>
      <c r="E316" s="197"/>
      <c r="F316" s="197"/>
      <c r="G316" s="197"/>
      <c r="H316" s="197"/>
      <c r="I316" s="197"/>
    </row>
    <row r="317" spans="2:9" x14ac:dyDescent="0.25">
      <c r="B317" s="197"/>
      <c r="C317" s="197"/>
      <c r="D317" s="197"/>
      <c r="E317" s="197"/>
      <c r="F317" s="197"/>
      <c r="G317" s="197"/>
      <c r="H317" s="197"/>
      <c r="I317" s="197"/>
    </row>
    <row r="318" spans="2:9" x14ac:dyDescent="0.25">
      <c r="B318" s="197"/>
      <c r="C318" s="197"/>
      <c r="D318" s="197"/>
      <c r="E318" s="197"/>
      <c r="F318" s="197"/>
      <c r="G318" s="197"/>
      <c r="H318" s="197"/>
      <c r="I318" s="197"/>
    </row>
    <row r="319" spans="2:9" x14ac:dyDescent="0.25">
      <c r="B319" s="197"/>
      <c r="C319" s="197"/>
      <c r="D319" s="197"/>
      <c r="E319" s="197"/>
      <c r="F319" s="197"/>
      <c r="G319" s="197"/>
      <c r="H319" s="197"/>
      <c r="I319" s="197"/>
    </row>
    <row r="320" spans="2:9" x14ac:dyDescent="0.25">
      <c r="B320" s="197"/>
      <c r="C320" s="197"/>
      <c r="D320" s="197"/>
      <c r="E320" s="197"/>
      <c r="F320" s="197"/>
      <c r="G320" s="197"/>
      <c r="H320" s="197"/>
      <c r="I320" s="197"/>
    </row>
    <row r="321" spans="2:9" x14ac:dyDescent="0.25">
      <c r="B321" s="197"/>
      <c r="C321" s="197"/>
      <c r="D321" s="197"/>
      <c r="E321" s="197"/>
      <c r="F321" s="197"/>
      <c r="G321" s="197"/>
      <c r="H321" s="197"/>
      <c r="I321" s="197"/>
    </row>
    <row r="322" spans="2:9" x14ac:dyDescent="0.25">
      <c r="B322" s="197"/>
      <c r="C322" s="197"/>
      <c r="D322" s="197"/>
      <c r="E322" s="197"/>
      <c r="F322" s="197"/>
      <c r="G322" s="197"/>
      <c r="H322" s="197"/>
      <c r="I322" s="197"/>
    </row>
    <row r="323" spans="2:9" x14ac:dyDescent="0.25">
      <c r="B323" s="197"/>
      <c r="C323" s="197"/>
      <c r="D323" s="197"/>
      <c r="E323" s="197"/>
      <c r="F323" s="197"/>
      <c r="G323" s="197"/>
      <c r="H323" s="197"/>
      <c r="I323" s="197"/>
    </row>
    <row r="324" spans="2:9" x14ac:dyDescent="0.25">
      <c r="B324" s="197"/>
      <c r="C324" s="197"/>
      <c r="D324" s="197"/>
      <c r="E324" s="197"/>
      <c r="F324" s="197"/>
      <c r="G324" s="197"/>
      <c r="H324" s="197"/>
      <c r="I324" s="197"/>
    </row>
    <row r="325" spans="2:9" x14ac:dyDescent="0.25">
      <c r="B325" s="197"/>
      <c r="C325" s="197"/>
      <c r="D325" s="197"/>
      <c r="E325" s="197"/>
      <c r="F325" s="197"/>
      <c r="G325" s="197"/>
      <c r="H325" s="197"/>
      <c r="I325" s="197"/>
    </row>
    <row r="326" spans="2:9" x14ac:dyDescent="0.25">
      <c r="B326" s="197"/>
      <c r="C326" s="197"/>
      <c r="D326" s="197"/>
      <c r="E326" s="197"/>
      <c r="F326" s="197"/>
      <c r="G326" s="197"/>
      <c r="H326" s="197"/>
      <c r="I326" s="197"/>
    </row>
    <row r="327" spans="2:9" x14ac:dyDescent="0.25">
      <c r="B327" s="197"/>
      <c r="C327" s="197"/>
      <c r="D327" s="197"/>
      <c r="E327" s="197"/>
      <c r="F327" s="197"/>
      <c r="G327" s="197"/>
      <c r="H327" s="197"/>
      <c r="I327" s="197"/>
    </row>
    <row r="328" spans="2:9" x14ac:dyDescent="0.25">
      <c r="B328" s="197"/>
      <c r="C328" s="197"/>
      <c r="D328" s="197"/>
      <c r="E328" s="197"/>
      <c r="F328" s="197"/>
      <c r="G328" s="197"/>
      <c r="H328" s="197"/>
      <c r="I328" s="197"/>
    </row>
    <row r="329" spans="2:9" x14ac:dyDescent="0.25">
      <c r="B329" s="197"/>
      <c r="C329" s="197"/>
      <c r="D329" s="197"/>
      <c r="E329" s="197"/>
      <c r="F329" s="197"/>
      <c r="G329" s="197"/>
      <c r="H329" s="197"/>
      <c r="I329" s="197"/>
    </row>
    <row r="330" spans="2:9" x14ac:dyDescent="0.25">
      <c r="B330" s="197"/>
      <c r="C330" s="197"/>
      <c r="D330" s="197"/>
      <c r="E330" s="197"/>
      <c r="F330" s="197"/>
      <c r="G330" s="197"/>
      <c r="H330" s="197"/>
      <c r="I330" s="197"/>
    </row>
    <row r="331" spans="2:9" x14ac:dyDescent="0.25">
      <c r="B331" s="197"/>
      <c r="C331" s="197"/>
      <c r="D331" s="197"/>
      <c r="E331" s="197"/>
      <c r="F331" s="197"/>
      <c r="G331" s="197"/>
      <c r="H331" s="197"/>
      <c r="I331" s="197"/>
    </row>
    <row r="332" spans="2:9" x14ac:dyDescent="0.25">
      <c r="B332" s="197"/>
      <c r="C332" s="197"/>
      <c r="D332" s="197"/>
      <c r="E332" s="197"/>
      <c r="F332" s="197"/>
      <c r="G332" s="197"/>
      <c r="H332" s="197"/>
      <c r="I332" s="197"/>
    </row>
    <row r="333" spans="2:9" x14ac:dyDescent="0.25">
      <c r="B333" s="197"/>
      <c r="C333" s="197"/>
      <c r="D333" s="197"/>
      <c r="E333" s="197"/>
      <c r="F333" s="197"/>
      <c r="G333" s="197"/>
      <c r="H333" s="197"/>
      <c r="I333" s="197"/>
    </row>
    <row r="334" spans="2:9" x14ac:dyDescent="0.25">
      <c r="B334" s="197"/>
      <c r="C334" s="197"/>
      <c r="D334" s="197"/>
      <c r="E334" s="197"/>
      <c r="F334" s="197"/>
      <c r="G334" s="197"/>
      <c r="H334" s="197"/>
      <c r="I334" s="197"/>
    </row>
    <row r="335" spans="2:9" x14ac:dyDescent="0.25">
      <c r="B335" s="197"/>
      <c r="C335" s="197"/>
      <c r="D335" s="197"/>
      <c r="E335" s="197"/>
      <c r="F335" s="197"/>
      <c r="G335" s="197"/>
      <c r="H335" s="197"/>
      <c r="I335" s="197"/>
    </row>
    <row r="336" spans="2:9" x14ac:dyDescent="0.25">
      <c r="B336" s="197"/>
      <c r="C336" s="197"/>
      <c r="D336" s="197"/>
      <c r="E336" s="197"/>
      <c r="F336" s="197"/>
      <c r="G336" s="197"/>
      <c r="H336" s="197"/>
      <c r="I336" s="197"/>
    </row>
    <row r="337" spans="2:9" x14ac:dyDescent="0.25">
      <c r="B337" s="197"/>
      <c r="C337" s="197"/>
      <c r="D337" s="197"/>
      <c r="E337" s="197"/>
      <c r="F337" s="197"/>
      <c r="G337" s="197"/>
      <c r="H337" s="197"/>
      <c r="I337" s="197"/>
    </row>
    <row r="338" spans="2:9" x14ac:dyDescent="0.25">
      <c r="B338" s="197"/>
      <c r="C338" s="197"/>
      <c r="D338" s="197"/>
      <c r="E338" s="197"/>
      <c r="F338" s="197"/>
      <c r="G338" s="197"/>
      <c r="H338" s="197"/>
      <c r="I338" s="197"/>
    </row>
    <row r="339" spans="2:9" x14ac:dyDescent="0.25">
      <c r="B339" s="197"/>
      <c r="C339" s="197"/>
      <c r="D339" s="197"/>
      <c r="E339" s="197"/>
      <c r="F339" s="197"/>
      <c r="G339" s="197"/>
      <c r="H339" s="197"/>
      <c r="I339" s="197"/>
    </row>
    <row r="340" spans="2:9" x14ac:dyDescent="0.25">
      <c r="B340" s="197"/>
      <c r="C340" s="197"/>
      <c r="D340" s="197"/>
      <c r="E340" s="197"/>
      <c r="F340" s="197"/>
      <c r="G340" s="197"/>
      <c r="H340" s="197"/>
      <c r="I340" s="197"/>
    </row>
    <row r="341" spans="2:9" x14ac:dyDescent="0.25">
      <c r="B341" s="197"/>
      <c r="C341" s="197"/>
      <c r="D341" s="197"/>
      <c r="E341" s="197"/>
      <c r="F341" s="197"/>
      <c r="G341" s="197"/>
      <c r="H341" s="197"/>
      <c r="I341" s="197"/>
    </row>
    <row r="342" spans="2:9" x14ac:dyDescent="0.25">
      <c r="B342" s="197"/>
      <c r="C342" s="197"/>
      <c r="D342" s="197"/>
      <c r="E342" s="197"/>
      <c r="F342" s="197"/>
      <c r="G342" s="197"/>
      <c r="H342" s="197"/>
      <c r="I342" s="197"/>
    </row>
    <row r="343" spans="2:9" x14ac:dyDescent="0.25">
      <c r="B343" s="197"/>
      <c r="C343" s="197"/>
      <c r="D343" s="197"/>
      <c r="E343" s="197"/>
      <c r="F343" s="197"/>
      <c r="G343" s="197"/>
      <c r="H343" s="197"/>
      <c r="I343" s="197"/>
    </row>
    <row r="344" spans="2:9" x14ac:dyDescent="0.25">
      <c r="B344" s="197"/>
      <c r="C344" s="197"/>
      <c r="D344" s="197"/>
      <c r="E344" s="197"/>
      <c r="F344" s="197"/>
      <c r="G344" s="197"/>
      <c r="H344" s="197"/>
      <c r="I344" s="197"/>
    </row>
    <row r="345" spans="2:9" x14ac:dyDescent="0.25">
      <c r="B345" s="197"/>
      <c r="C345" s="197"/>
      <c r="D345" s="197"/>
      <c r="E345" s="197"/>
      <c r="F345" s="197"/>
      <c r="G345" s="197"/>
      <c r="H345" s="197"/>
      <c r="I345" s="197"/>
    </row>
    <row r="346" spans="2:9" x14ac:dyDescent="0.25">
      <c r="B346" s="197"/>
      <c r="C346" s="197"/>
      <c r="D346" s="197"/>
      <c r="E346" s="197"/>
      <c r="F346" s="197"/>
      <c r="G346" s="197"/>
      <c r="H346" s="197"/>
      <c r="I346" s="197"/>
    </row>
    <row r="347" spans="2:9" x14ac:dyDescent="0.25">
      <c r="B347" s="197"/>
      <c r="C347" s="197"/>
      <c r="D347" s="197"/>
      <c r="E347" s="197"/>
      <c r="F347" s="197"/>
      <c r="G347" s="197"/>
      <c r="H347" s="197"/>
      <c r="I347" s="197"/>
    </row>
    <row r="348" spans="2:9" x14ac:dyDescent="0.25">
      <c r="B348" s="197"/>
      <c r="C348" s="197"/>
      <c r="D348" s="197"/>
      <c r="E348" s="197"/>
      <c r="F348" s="197"/>
      <c r="G348" s="197"/>
      <c r="H348" s="197"/>
      <c r="I348" s="197"/>
    </row>
    <row r="349" spans="2:9" x14ac:dyDescent="0.25">
      <c r="B349" s="197"/>
      <c r="C349" s="197"/>
      <c r="D349" s="197"/>
      <c r="E349" s="197"/>
      <c r="F349" s="197"/>
      <c r="G349" s="197"/>
      <c r="H349" s="197"/>
      <c r="I349" s="197"/>
    </row>
    <row r="350" spans="2:9" x14ac:dyDescent="0.25">
      <c r="B350" s="197"/>
      <c r="C350" s="197"/>
      <c r="D350" s="197"/>
      <c r="E350" s="197"/>
      <c r="F350" s="197"/>
      <c r="G350" s="197"/>
      <c r="H350" s="197"/>
      <c r="I350" s="197"/>
    </row>
    <row r="351" spans="2:9" x14ac:dyDescent="0.25">
      <c r="B351" s="197"/>
      <c r="C351" s="197"/>
      <c r="D351" s="197"/>
      <c r="E351" s="197"/>
      <c r="F351" s="197"/>
      <c r="G351" s="197"/>
      <c r="H351" s="197"/>
      <c r="I351" s="197"/>
    </row>
    <row r="352" spans="2:9" x14ac:dyDescent="0.25">
      <c r="B352" s="197"/>
      <c r="C352" s="197"/>
      <c r="D352" s="197"/>
      <c r="E352" s="197"/>
      <c r="F352" s="197"/>
      <c r="G352" s="197"/>
      <c r="H352" s="197"/>
      <c r="I352" s="197"/>
    </row>
    <row r="353" spans="2:9" x14ac:dyDescent="0.25">
      <c r="B353" s="197"/>
      <c r="C353" s="197"/>
      <c r="D353" s="197"/>
      <c r="E353" s="197"/>
      <c r="F353" s="197"/>
      <c r="G353" s="197"/>
      <c r="H353" s="197"/>
      <c r="I353" s="197"/>
    </row>
    <row r="354" spans="2:9" x14ac:dyDescent="0.25">
      <c r="B354" s="197"/>
      <c r="C354" s="197"/>
      <c r="D354" s="197"/>
      <c r="E354" s="197"/>
      <c r="F354" s="197"/>
      <c r="G354" s="197"/>
      <c r="H354" s="197"/>
      <c r="I354" s="197"/>
    </row>
    <row r="355" spans="2:9" x14ac:dyDescent="0.25">
      <c r="B355" s="197"/>
      <c r="C355" s="197"/>
      <c r="D355" s="197"/>
      <c r="E355" s="197"/>
      <c r="F355" s="197"/>
      <c r="G355" s="197"/>
      <c r="H355" s="197"/>
      <c r="I355" s="197"/>
    </row>
    <row r="356" spans="2:9" x14ac:dyDescent="0.25">
      <c r="B356" s="197"/>
      <c r="C356" s="197"/>
      <c r="D356" s="197"/>
      <c r="E356" s="197"/>
      <c r="F356" s="197"/>
      <c r="G356" s="197"/>
      <c r="H356" s="197"/>
      <c r="I356" s="197"/>
    </row>
    <row r="357" spans="2:9" x14ac:dyDescent="0.25">
      <c r="B357" s="197"/>
      <c r="C357" s="197"/>
      <c r="D357" s="197"/>
      <c r="E357" s="197"/>
      <c r="F357" s="197"/>
      <c r="G357" s="197"/>
      <c r="H357" s="197"/>
      <c r="I357" s="197"/>
    </row>
    <row r="358" spans="2:9" x14ac:dyDescent="0.25">
      <c r="B358" s="197"/>
      <c r="C358" s="197"/>
      <c r="D358" s="197"/>
      <c r="E358" s="197"/>
      <c r="F358" s="197"/>
      <c r="G358" s="197"/>
      <c r="H358" s="197"/>
      <c r="I358" s="197"/>
    </row>
    <row r="359" spans="2:9" x14ac:dyDescent="0.25">
      <c r="B359" s="197"/>
      <c r="C359" s="197"/>
      <c r="D359" s="197"/>
      <c r="E359" s="197"/>
      <c r="F359" s="197"/>
      <c r="G359" s="197"/>
      <c r="H359" s="197"/>
      <c r="I359" s="197"/>
    </row>
    <row r="360" spans="2:9" x14ac:dyDescent="0.25">
      <c r="B360" s="197"/>
      <c r="C360" s="197"/>
      <c r="D360" s="197"/>
      <c r="E360" s="197"/>
      <c r="F360" s="197"/>
      <c r="G360" s="197"/>
      <c r="H360" s="197"/>
      <c r="I360" s="197"/>
    </row>
    <row r="361" spans="2:9" x14ac:dyDescent="0.25">
      <c r="B361" s="197"/>
      <c r="C361" s="197"/>
      <c r="D361" s="197"/>
      <c r="E361" s="197"/>
      <c r="F361" s="197"/>
      <c r="G361" s="197"/>
      <c r="H361" s="197"/>
      <c r="I361" s="197"/>
    </row>
    <row r="362" spans="2:9" x14ac:dyDescent="0.25">
      <c r="B362" s="197"/>
      <c r="C362" s="197"/>
      <c r="D362" s="197"/>
      <c r="E362" s="197"/>
      <c r="F362" s="197"/>
      <c r="G362" s="197"/>
      <c r="H362" s="197"/>
      <c r="I362" s="197"/>
    </row>
    <row r="363" spans="2:9" x14ac:dyDescent="0.25">
      <c r="B363" s="197"/>
      <c r="C363" s="197"/>
      <c r="D363" s="197"/>
      <c r="E363" s="197"/>
      <c r="F363" s="197"/>
      <c r="G363" s="197"/>
      <c r="H363" s="197"/>
      <c r="I363" s="197"/>
    </row>
    <row r="364" spans="2:9" x14ac:dyDescent="0.25">
      <c r="B364" s="197"/>
      <c r="C364" s="197"/>
      <c r="D364" s="197"/>
      <c r="E364" s="197"/>
      <c r="F364" s="197"/>
      <c r="G364" s="197"/>
      <c r="H364" s="197"/>
      <c r="I364" s="197"/>
    </row>
    <row r="365" spans="2:9" x14ac:dyDescent="0.25">
      <c r="B365" s="197"/>
      <c r="C365" s="197"/>
      <c r="D365" s="197"/>
      <c r="E365" s="197"/>
      <c r="F365" s="197"/>
      <c r="G365" s="197"/>
      <c r="H365" s="197"/>
      <c r="I365" s="197"/>
    </row>
    <row r="366" spans="2:9" x14ac:dyDescent="0.25">
      <c r="B366" s="197"/>
      <c r="C366" s="197"/>
      <c r="D366" s="197"/>
      <c r="E366" s="197"/>
      <c r="F366" s="197"/>
      <c r="G366" s="197"/>
      <c r="H366" s="197"/>
      <c r="I366" s="197"/>
    </row>
    <row r="367" spans="2:9" x14ac:dyDescent="0.25">
      <c r="B367" s="197"/>
      <c r="C367" s="197"/>
      <c r="D367" s="197"/>
      <c r="E367" s="197"/>
      <c r="F367" s="197"/>
      <c r="G367" s="197"/>
      <c r="H367" s="197"/>
      <c r="I367" s="197"/>
    </row>
    <row r="368" spans="2:9" x14ac:dyDescent="0.25">
      <c r="B368" s="197"/>
      <c r="C368" s="197"/>
      <c r="D368" s="197"/>
      <c r="E368" s="197"/>
      <c r="F368" s="197"/>
      <c r="G368" s="197"/>
      <c r="H368" s="197"/>
      <c r="I368" s="197"/>
    </row>
    <row r="369" spans="2:9" x14ac:dyDescent="0.25">
      <c r="B369" s="197"/>
      <c r="C369" s="197"/>
      <c r="D369" s="197"/>
      <c r="E369" s="197"/>
      <c r="F369" s="197"/>
      <c r="G369" s="197"/>
      <c r="H369" s="197"/>
      <c r="I369" s="197"/>
    </row>
    <row r="370" spans="2:9" x14ac:dyDescent="0.25">
      <c r="B370" s="197"/>
      <c r="C370" s="197"/>
      <c r="D370" s="197"/>
      <c r="E370" s="197"/>
      <c r="F370" s="197"/>
      <c r="G370" s="197"/>
      <c r="H370" s="197"/>
      <c r="I370" s="197"/>
    </row>
    <row r="371" spans="2:9" x14ac:dyDescent="0.25">
      <c r="B371" s="197"/>
      <c r="C371" s="197"/>
      <c r="D371" s="197"/>
      <c r="E371" s="197"/>
      <c r="F371" s="197"/>
      <c r="G371" s="197"/>
      <c r="H371" s="197"/>
      <c r="I371" s="197"/>
    </row>
    <row r="372" spans="2:9" x14ac:dyDescent="0.25">
      <c r="B372" s="197"/>
      <c r="C372" s="197"/>
      <c r="D372" s="197"/>
      <c r="E372" s="197"/>
      <c r="F372" s="197"/>
      <c r="G372" s="197"/>
      <c r="H372" s="197"/>
      <c r="I372" s="197"/>
    </row>
    <row r="373" spans="2:9" x14ac:dyDescent="0.25">
      <c r="B373" s="197"/>
      <c r="C373" s="197"/>
      <c r="D373" s="197"/>
      <c r="E373" s="197"/>
      <c r="F373" s="197"/>
      <c r="G373" s="197"/>
      <c r="H373" s="197"/>
      <c r="I373" s="197"/>
    </row>
    <row r="374" spans="2:9" x14ac:dyDescent="0.25">
      <c r="B374" s="197"/>
      <c r="C374" s="197"/>
      <c r="D374" s="197"/>
      <c r="E374" s="197"/>
      <c r="F374" s="197"/>
      <c r="G374" s="197"/>
      <c r="H374" s="197"/>
      <c r="I374" s="197"/>
    </row>
    <row r="375" spans="2:9" x14ac:dyDescent="0.25">
      <c r="B375" s="197"/>
      <c r="C375" s="197"/>
      <c r="D375" s="197"/>
      <c r="E375" s="197"/>
      <c r="F375" s="197"/>
      <c r="G375" s="197"/>
      <c r="H375" s="197"/>
      <c r="I375" s="197"/>
    </row>
    <row r="376" spans="2:9" x14ac:dyDescent="0.25">
      <c r="B376" s="197"/>
      <c r="C376" s="197"/>
      <c r="D376" s="197"/>
      <c r="E376" s="197"/>
      <c r="F376" s="197"/>
      <c r="G376" s="197"/>
      <c r="H376" s="197"/>
      <c r="I376" s="197"/>
    </row>
    <row r="377" spans="2:9" x14ac:dyDescent="0.25">
      <c r="B377" s="197"/>
      <c r="C377" s="197"/>
      <c r="D377" s="197"/>
      <c r="E377" s="197"/>
      <c r="F377" s="197"/>
      <c r="G377" s="197"/>
      <c r="H377" s="197"/>
      <c r="I377" s="197"/>
    </row>
    <row r="378" spans="2:9" x14ac:dyDescent="0.25">
      <c r="B378" s="197"/>
      <c r="C378" s="197"/>
      <c r="D378" s="197"/>
      <c r="E378" s="197"/>
      <c r="F378" s="197"/>
      <c r="G378" s="197"/>
      <c r="H378" s="197"/>
      <c r="I378" s="197"/>
    </row>
    <row r="379" spans="2:9" x14ac:dyDescent="0.25">
      <c r="B379" s="197"/>
      <c r="C379" s="197"/>
      <c r="D379" s="197"/>
      <c r="E379" s="197"/>
      <c r="F379" s="197"/>
      <c r="G379" s="197"/>
      <c r="H379" s="197"/>
      <c r="I379" s="197"/>
    </row>
    <row r="380" spans="2:9" x14ac:dyDescent="0.25">
      <c r="B380" s="197"/>
      <c r="C380" s="197"/>
      <c r="D380" s="197"/>
      <c r="E380" s="197"/>
      <c r="F380" s="197"/>
      <c r="G380" s="197"/>
      <c r="H380" s="197"/>
      <c r="I380" s="197"/>
    </row>
    <row r="381" spans="2:9" x14ac:dyDescent="0.25">
      <c r="B381" s="197"/>
      <c r="C381" s="197"/>
      <c r="D381" s="197"/>
      <c r="E381" s="197"/>
      <c r="F381" s="197"/>
      <c r="G381" s="197"/>
      <c r="H381" s="197"/>
      <c r="I381" s="197"/>
    </row>
    <row r="382" spans="2:9" x14ac:dyDescent="0.25">
      <c r="B382" s="197"/>
      <c r="C382" s="197"/>
      <c r="D382" s="197"/>
      <c r="E382" s="197"/>
      <c r="F382" s="197"/>
      <c r="G382" s="197"/>
      <c r="H382" s="197"/>
      <c r="I382" s="197"/>
    </row>
    <row r="383" spans="2:9" x14ac:dyDescent="0.25">
      <c r="B383" s="197"/>
      <c r="C383" s="197"/>
      <c r="D383" s="197"/>
      <c r="E383" s="197"/>
      <c r="F383" s="197"/>
      <c r="G383" s="197"/>
      <c r="H383" s="197"/>
      <c r="I383" s="197"/>
    </row>
    <row r="384" spans="2:9" x14ac:dyDescent="0.25">
      <c r="B384" s="197"/>
      <c r="C384" s="197"/>
      <c r="D384" s="197"/>
      <c r="E384" s="197"/>
      <c r="F384" s="197"/>
      <c r="G384" s="197"/>
      <c r="H384" s="197"/>
      <c r="I384" s="197"/>
    </row>
    <row r="385" spans="2:9" x14ac:dyDescent="0.25">
      <c r="B385" s="197"/>
      <c r="C385" s="197"/>
      <c r="D385" s="197"/>
      <c r="E385" s="197"/>
      <c r="F385" s="197"/>
      <c r="G385" s="197"/>
      <c r="H385" s="197"/>
      <c r="I385" s="197"/>
    </row>
    <row r="386" spans="2:9" x14ac:dyDescent="0.25">
      <c r="B386" s="197"/>
      <c r="C386" s="197"/>
      <c r="D386" s="197"/>
      <c r="E386" s="197"/>
      <c r="F386" s="197"/>
      <c r="G386" s="197"/>
      <c r="H386" s="197"/>
      <c r="I386" s="197"/>
    </row>
    <row r="387" spans="2:9" x14ac:dyDescent="0.25">
      <c r="B387" s="197"/>
      <c r="C387" s="197"/>
      <c r="D387" s="197"/>
      <c r="E387" s="197"/>
      <c r="F387" s="197"/>
      <c r="G387" s="197"/>
      <c r="H387" s="197"/>
      <c r="I387" s="197"/>
    </row>
    <row r="388" spans="2:9" x14ac:dyDescent="0.25">
      <c r="B388" s="197"/>
      <c r="C388" s="197"/>
      <c r="D388" s="197"/>
      <c r="E388" s="197"/>
      <c r="F388" s="197"/>
      <c r="G388" s="197"/>
      <c r="H388" s="197"/>
      <c r="I388" s="197"/>
    </row>
    <row r="389" spans="2:9" x14ac:dyDescent="0.25">
      <c r="B389" s="197"/>
      <c r="C389" s="197"/>
      <c r="D389" s="197"/>
      <c r="E389" s="197"/>
      <c r="F389" s="197"/>
      <c r="G389" s="197"/>
      <c r="H389" s="197"/>
      <c r="I389" s="197"/>
    </row>
    <row r="390" spans="2:9" x14ac:dyDescent="0.25">
      <c r="B390" s="197"/>
      <c r="C390" s="197"/>
      <c r="D390" s="197"/>
      <c r="E390" s="197"/>
      <c r="F390" s="197"/>
      <c r="G390" s="197"/>
      <c r="H390" s="197"/>
      <c r="I390" s="197"/>
    </row>
    <row r="391" spans="2:9" x14ac:dyDescent="0.25">
      <c r="B391" s="197"/>
      <c r="C391" s="197"/>
      <c r="D391" s="197"/>
      <c r="E391" s="197"/>
      <c r="F391" s="197"/>
      <c r="G391" s="197"/>
      <c r="H391" s="197"/>
      <c r="I391" s="197"/>
    </row>
    <row r="392" spans="2:9" x14ac:dyDescent="0.25">
      <c r="B392" s="197"/>
      <c r="C392" s="197"/>
      <c r="D392" s="197"/>
      <c r="E392" s="197"/>
      <c r="F392" s="197"/>
      <c r="G392" s="197"/>
      <c r="H392" s="197"/>
      <c r="I392" s="197"/>
    </row>
    <row r="393" spans="2:9" x14ac:dyDescent="0.25">
      <c r="B393" s="197"/>
      <c r="C393" s="197"/>
      <c r="D393" s="197"/>
      <c r="E393" s="197"/>
      <c r="F393" s="197"/>
      <c r="G393" s="197"/>
      <c r="H393" s="197"/>
      <c r="I393" s="197"/>
    </row>
    <row r="394" spans="2:9" x14ac:dyDescent="0.25">
      <c r="B394" s="197"/>
      <c r="C394" s="197"/>
      <c r="D394" s="197"/>
      <c r="E394" s="197"/>
      <c r="F394" s="197"/>
      <c r="G394" s="197"/>
      <c r="H394" s="197"/>
      <c r="I394" s="197"/>
    </row>
    <row r="395" spans="2:9" x14ac:dyDescent="0.25">
      <c r="B395" s="197"/>
      <c r="C395" s="197"/>
      <c r="D395" s="197"/>
      <c r="E395" s="197"/>
      <c r="F395" s="197"/>
      <c r="G395" s="197"/>
      <c r="H395" s="197"/>
      <c r="I395" s="197"/>
    </row>
    <row r="396" spans="2:9" x14ac:dyDescent="0.25">
      <c r="B396" s="197"/>
      <c r="C396" s="197"/>
      <c r="D396" s="197"/>
      <c r="E396" s="197"/>
      <c r="F396" s="197"/>
      <c r="G396" s="197"/>
      <c r="H396" s="197"/>
      <c r="I396" s="197"/>
    </row>
    <row r="397" spans="2:9" x14ac:dyDescent="0.25">
      <c r="B397" s="197"/>
      <c r="C397" s="197"/>
      <c r="D397" s="197"/>
      <c r="E397" s="197"/>
      <c r="F397" s="197"/>
      <c r="G397" s="197"/>
      <c r="H397" s="197"/>
      <c r="I397" s="197"/>
    </row>
    <row r="398" spans="2:9" x14ac:dyDescent="0.25">
      <c r="B398" s="197"/>
      <c r="C398" s="197"/>
      <c r="D398" s="197"/>
      <c r="E398" s="197"/>
      <c r="F398" s="197"/>
      <c r="G398" s="197"/>
      <c r="H398" s="197"/>
      <c r="I398" s="197"/>
    </row>
    <row r="399" spans="2:9" x14ac:dyDescent="0.25">
      <c r="B399" s="197"/>
      <c r="C399" s="197"/>
      <c r="D399" s="197"/>
      <c r="E399" s="197"/>
      <c r="F399" s="197"/>
      <c r="G399" s="197"/>
      <c r="H399" s="197"/>
      <c r="I399" s="197"/>
    </row>
    <row r="400" spans="2:9" x14ac:dyDescent="0.25">
      <c r="B400" s="197"/>
      <c r="C400" s="197"/>
      <c r="D400" s="197"/>
      <c r="E400" s="197"/>
      <c r="F400" s="197"/>
      <c r="G400" s="197"/>
      <c r="H400" s="197"/>
      <c r="I400" s="197"/>
    </row>
    <row r="401" spans="2:9" x14ac:dyDescent="0.25">
      <c r="B401" s="197"/>
      <c r="C401" s="197"/>
      <c r="D401" s="197"/>
      <c r="E401" s="197"/>
      <c r="F401" s="197"/>
      <c r="G401" s="197"/>
      <c r="H401" s="197"/>
      <c r="I401" s="197"/>
    </row>
    <row r="402" spans="2:9" x14ac:dyDescent="0.25">
      <c r="B402" s="197"/>
      <c r="C402" s="197"/>
      <c r="D402" s="197"/>
      <c r="E402" s="197"/>
      <c r="F402" s="197"/>
      <c r="G402" s="197"/>
      <c r="H402" s="197"/>
      <c r="I402" s="197"/>
    </row>
    <row r="403" spans="2:9" x14ac:dyDescent="0.25">
      <c r="B403" s="197"/>
      <c r="C403" s="197"/>
      <c r="D403" s="197"/>
      <c r="E403" s="197"/>
      <c r="F403" s="197"/>
      <c r="G403" s="197"/>
      <c r="H403" s="197"/>
      <c r="I403" s="197"/>
    </row>
    <row r="404" spans="2:9" x14ac:dyDescent="0.25">
      <c r="B404" s="197"/>
      <c r="C404" s="197"/>
      <c r="D404" s="197"/>
      <c r="E404" s="197"/>
      <c r="F404" s="197"/>
      <c r="G404" s="197"/>
      <c r="H404" s="197"/>
      <c r="I404" s="197"/>
    </row>
    <row r="405" spans="2:9" x14ac:dyDescent="0.25">
      <c r="B405" s="197"/>
      <c r="C405" s="197"/>
      <c r="D405" s="197"/>
      <c r="E405" s="197"/>
      <c r="F405" s="197"/>
      <c r="G405" s="197"/>
      <c r="H405" s="197"/>
      <c r="I405" s="197"/>
    </row>
    <row r="406" spans="2:9" x14ac:dyDescent="0.25">
      <c r="B406" s="197"/>
      <c r="C406" s="197"/>
      <c r="D406" s="197"/>
      <c r="E406" s="197"/>
      <c r="F406" s="197"/>
      <c r="G406" s="197"/>
      <c r="H406" s="197"/>
      <c r="I406" s="197"/>
    </row>
    <row r="407" spans="2:9" x14ac:dyDescent="0.25">
      <c r="B407" s="197"/>
      <c r="C407" s="197"/>
      <c r="D407" s="197"/>
      <c r="E407" s="197"/>
      <c r="F407" s="197"/>
      <c r="G407" s="197"/>
      <c r="H407" s="197"/>
      <c r="I407" s="197"/>
    </row>
    <row r="408" spans="2:9" x14ac:dyDescent="0.25">
      <c r="B408" s="197"/>
      <c r="C408" s="197"/>
      <c r="D408" s="197"/>
      <c r="E408" s="197"/>
      <c r="F408" s="197"/>
      <c r="G408" s="197"/>
      <c r="H408" s="197"/>
      <c r="I408" s="197"/>
    </row>
    <row r="409" spans="2:9" x14ac:dyDescent="0.25">
      <c r="B409" s="197"/>
      <c r="C409" s="197"/>
      <c r="D409" s="197"/>
      <c r="E409" s="197"/>
      <c r="F409" s="197"/>
      <c r="G409" s="197"/>
      <c r="H409" s="197"/>
      <c r="I409" s="197"/>
    </row>
    <row r="410" spans="2:9" x14ac:dyDescent="0.25">
      <c r="B410" s="197"/>
      <c r="C410" s="197"/>
      <c r="D410" s="197"/>
      <c r="E410" s="197"/>
      <c r="F410" s="197"/>
      <c r="G410" s="197"/>
      <c r="H410" s="197"/>
      <c r="I410" s="197"/>
    </row>
    <row r="411" spans="2:9" x14ac:dyDescent="0.25">
      <c r="B411" s="197"/>
      <c r="C411" s="197"/>
      <c r="D411" s="197"/>
      <c r="E411" s="197"/>
      <c r="F411" s="197"/>
      <c r="G411" s="197"/>
      <c r="H411" s="197"/>
      <c r="I411" s="197"/>
    </row>
    <row r="412" spans="2:9" x14ac:dyDescent="0.25">
      <c r="B412" s="197"/>
      <c r="C412" s="197"/>
      <c r="D412" s="197"/>
      <c r="E412" s="197"/>
      <c r="F412" s="197"/>
      <c r="G412" s="197"/>
      <c r="H412" s="197"/>
      <c r="I412" s="197"/>
    </row>
    <row r="413" spans="2:9" x14ac:dyDescent="0.25">
      <c r="B413" s="197"/>
      <c r="C413" s="197"/>
      <c r="D413" s="197"/>
      <c r="E413" s="197"/>
      <c r="F413" s="197"/>
      <c r="G413" s="197"/>
      <c r="H413" s="197"/>
      <c r="I413" s="197"/>
    </row>
    <row r="414" spans="2:9" x14ac:dyDescent="0.25">
      <c r="B414" s="197"/>
      <c r="C414" s="197"/>
      <c r="D414" s="197"/>
      <c r="E414" s="197"/>
      <c r="F414" s="197"/>
      <c r="G414" s="197"/>
      <c r="H414" s="197"/>
      <c r="I414" s="197"/>
    </row>
    <row r="415" spans="2:9" x14ac:dyDescent="0.25">
      <c r="B415" s="197"/>
      <c r="C415" s="197"/>
      <c r="D415" s="197"/>
      <c r="E415" s="197"/>
      <c r="F415" s="197"/>
      <c r="G415" s="197"/>
      <c r="H415" s="197"/>
      <c r="I415" s="197"/>
    </row>
    <row r="416" spans="2:9" x14ac:dyDescent="0.25">
      <c r="B416" s="197"/>
      <c r="C416" s="197"/>
      <c r="D416" s="197"/>
      <c r="E416" s="197"/>
      <c r="F416" s="197"/>
      <c r="G416" s="197"/>
      <c r="H416" s="197"/>
      <c r="I416" s="197"/>
    </row>
    <row r="417" spans="2:9" x14ac:dyDescent="0.25">
      <c r="B417" s="197"/>
      <c r="C417" s="197"/>
      <c r="D417" s="197"/>
      <c r="E417" s="197"/>
      <c r="F417" s="197"/>
      <c r="G417" s="197"/>
      <c r="H417" s="197"/>
      <c r="I417" s="197"/>
    </row>
    <row r="418" spans="2:9" x14ac:dyDescent="0.25">
      <c r="B418" s="197"/>
      <c r="C418" s="197"/>
      <c r="D418" s="197"/>
      <c r="E418" s="197"/>
      <c r="F418" s="197"/>
      <c r="G418" s="197"/>
      <c r="H418" s="197"/>
      <c r="I418" s="197"/>
    </row>
    <row r="419" spans="2:9" x14ac:dyDescent="0.25">
      <c r="B419" s="197"/>
      <c r="C419" s="197"/>
      <c r="D419" s="197"/>
      <c r="E419" s="197"/>
      <c r="F419" s="197"/>
      <c r="G419" s="197"/>
      <c r="H419" s="197"/>
      <c r="I419" s="197"/>
    </row>
    <row r="420" spans="2:9" x14ac:dyDescent="0.25">
      <c r="B420" s="197"/>
      <c r="C420" s="197"/>
      <c r="D420" s="197"/>
      <c r="E420" s="197"/>
      <c r="F420" s="197"/>
      <c r="G420" s="197"/>
      <c r="H420" s="197"/>
      <c r="I420" s="197"/>
    </row>
    <row r="421" spans="2:9" x14ac:dyDescent="0.25">
      <c r="B421" s="197"/>
      <c r="C421" s="197"/>
      <c r="D421" s="197"/>
      <c r="E421" s="197"/>
      <c r="F421" s="197"/>
      <c r="G421" s="197"/>
      <c r="H421" s="197"/>
      <c r="I421" s="197"/>
    </row>
    <row r="422" spans="2:9" x14ac:dyDescent="0.25">
      <c r="B422" s="197"/>
      <c r="C422" s="197"/>
      <c r="D422" s="197"/>
      <c r="E422" s="197"/>
      <c r="F422" s="197"/>
      <c r="G422" s="197"/>
      <c r="H422" s="197"/>
      <c r="I422" s="197"/>
    </row>
    <row r="423" spans="2:9" x14ac:dyDescent="0.25">
      <c r="B423" s="197"/>
      <c r="C423" s="197"/>
      <c r="D423" s="197"/>
      <c r="E423" s="197"/>
      <c r="F423" s="197"/>
      <c r="G423" s="197"/>
      <c r="H423" s="197"/>
      <c r="I423" s="197"/>
    </row>
    <row r="424" spans="2:9" x14ac:dyDescent="0.25">
      <c r="B424" s="197"/>
      <c r="C424" s="197"/>
      <c r="D424" s="197"/>
      <c r="E424" s="197"/>
      <c r="F424" s="197"/>
      <c r="G424" s="197"/>
      <c r="H424" s="197"/>
      <c r="I424" s="197"/>
    </row>
    <row r="425" spans="2:9" x14ac:dyDescent="0.25">
      <c r="B425" s="197"/>
      <c r="C425" s="197"/>
      <c r="D425" s="197"/>
      <c r="E425" s="197"/>
      <c r="F425" s="197"/>
      <c r="G425" s="197"/>
      <c r="H425" s="197"/>
      <c r="I425" s="197"/>
    </row>
    <row r="426" spans="2:9" x14ac:dyDescent="0.25">
      <c r="B426" s="197"/>
      <c r="C426" s="197"/>
      <c r="D426" s="197"/>
      <c r="E426" s="197"/>
      <c r="F426" s="197"/>
      <c r="G426" s="197"/>
      <c r="H426" s="197"/>
      <c r="I426" s="197"/>
    </row>
    <row r="427" spans="2:9" x14ac:dyDescent="0.25">
      <c r="B427" s="197"/>
      <c r="C427" s="197"/>
      <c r="D427" s="197"/>
      <c r="E427" s="197"/>
      <c r="F427" s="197"/>
      <c r="G427" s="197"/>
      <c r="H427" s="197"/>
      <c r="I427" s="197"/>
    </row>
    <row r="428" spans="2:9" x14ac:dyDescent="0.25">
      <c r="B428" s="197"/>
      <c r="C428" s="197"/>
      <c r="D428" s="197"/>
      <c r="E428" s="197"/>
      <c r="F428" s="197"/>
      <c r="G428" s="197"/>
      <c r="H428" s="197"/>
      <c r="I428" s="197"/>
    </row>
    <row r="429" spans="2:9" x14ac:dyDescent="0.25">
      <c r="B429" s="197"/>
      <c r="C429" s="197"/>
      <c r="D429" s="197"/>
      <c r="E429" s="197"/>
      <c r="F429" s="197"/>
      <c r="G429" s="197"/>
      <c r="H429" s="197"/>
      <c r="I429" s="197"/>
    </row>
    <row r="430" spans="2:9" x14ac:dyDescent="0.25">
      <c r="B430" s="197"/>
      <c r="C430" s="197"/>
      <c r="D430" s="197"/>
      <c r="E430" s="197"/>
      <c r="F430" s="197"/>
      <c r="G430" s="197"/>
      <c r="H430" s="197"/>
      <c r="I430" s="197"/>
    </row>
    <row r="431" spans="2:9" x14ac:dyDescent="0.25">
      <c r="B431" s="197"/>
      <c r="C431" s="197"/>
      <c r="D431" s="197"/>
      <c r="E431" s="197"/>
      <c r="F431" s="197"/>
      <c r="G431" s="197"/>
      <c r="H431" s="197"/>
      <c r="I431" s="197"/>
    </row>
    <row r="432" spans="2:9" x14ac:dyDescent="0.25">
      <c r="B432" s="197"/>
      <c r="C432" s="197"/>
      <c r="D432" s="197"/>
      <c r="E432" s="197"/>
      <c r="F432" s="197"/>
      <c r="G432" s="197"/>
      <c r="H432" s="197"/>
      <c r="I432" s="197"/>
    </row>
    <row r="433" spans="2:9" x14ac:dyDescent="0.25">
      <c r="B433" s="197"/>
      <c r="C433" s="197"/>
      <c r="D433" s="197"/>
      <c r="E433" s="197"/>
      <c r="F433" s="197"/>
      <c r="G433" s="197"/>
      <c r="H433" s="197"/>
      <c r="I433" s="197"/>
    </row>
    <row r="434" spans="2:9" x14ac:dyDescent="0.25">
      <c r="B434" s="197"/>
      <c r="C434" s="197"/>
      <c r="D434" s="197"/>
      <c r="E434" s="197"/>
      <c r="F434" s="197"/>
      <c r="G434" s="197"/>
      <c r="H434" s="197"/>
      <c r="I434" s="197"/>
    </row>
    <row r="435" spans="2:9" x14ac:dyDescent="0.25">
      <c r="B435" s="197"/>
      <c r="C435" s="197"/>
      <c r="D435" s="197"/>
      <c r="E435" s="197"/>
      <c r="F435" s="197"/>
      <c r="G435" s="197"/>
      <c r="H435" s="197"/>
      <c r="I435" s="197"/>
    </row>
    <row r="436" spans="2:9" x14ac:dyDescent="0.25">
      <c r="B436" s="197"/>
      <c r="C436" s="197"/>
      <c r="D436" s="197"/>
      <c r="E436" s="197"/>
      <c r="F436" s="197"/>
      <c r="G436" s="197"/>
      <c r="H436" s="197"/>
      <c r="I436" s="197"/>
    </row>
    <row r="437" spans="2:9" x14ac:dyDescent="0.25">
      <c r="B437" s="197"/>
      <c r="C437" s="197"/>
      <c r="D437" s="197"/>
      <c r="E437" s="197"/>
      <c r="F437" s="197"/>
      <c r="G437" s="197"/>
      <c r="H437" s="197"/>
      <c r="I437" s="197"/>
    </row>
    <row r="438" spans="2:9" x14ac:dyDescent="0.25">
      <c r="B438" s="197"/>
      <c r="C438" s="197"/>
      <c r="D438" s="197"/>
      <c r="E438" s="197"/>
      <c r="F438" s="197"/>
      <c r="G438" s="197"/>
      <c r="H438" s="197"/>
      <c r="I438" s="197"/>
    </row>
    <row r="439" spans="2:9" x14ac:dyDescent="0.25">
      <c r="B439" s="197"/>
      <c r="C439" s="197"/>
      <c r="D439" s="197"/>
      <c r="E439" s="197"/>
      <c r="F439" s="197"/>
      <c r="G439" s="197"/>
      <c r="H439" s="197"/>
      <c r="I439" s="197"/>
    </row>
    <row r="440" spans="2:9" x14ac:dyDescent="0.25">
      <c r="B440" s="197"/>
      <c r="C440" s="197"/>
      <c r="D440" s="197"/>
      <c r="E440" s="197"/>
      <c r="F440" s="197"/>
      <c r="G440" s="197"/>
      <c r="H440" s="197"/>
      <c r="I440" s="197"/>
    </row>
    <row r="441" spans="2:9" x14ac:dyDescent="0.25">
      <c r="B441" s="197"/>
      <c r="C441" s="197"/>
      <c r="D441" s="197"/>
      <c r="E441" s="197"/>
      <c r="F441" s="197"/>
      <c r="G441" s="197"/>
      <c r="H441" s="197"/>
      <c r="I441" s="197"/>
    </row>
    <row r="442" spans="2:9" x14ac:dyDescent="0.25">
      <c r="B442" s="197"/>
      <c r="C442" s="197"/>
      <c r="D442" s="197"/>
      <c r="E442" s="197"/>
      <c r="F442" s="197"/>
      <c r="G442" s="197"/>
      <c r="H442" s="197"/>
      <c r="I442" s="197"/>
    </row>
    <row r="443" spans="2:9" x14ac:dyDescent="0.25">
      <c r="B443" s="197"/>
      <c r="C443" s="197"/>
      <c r="D443" s="197"/>
      <c r="E443" s="197"/>
      <c r="F443" s="197"/>
      <c r="G443" s="197"/>
      <c r="H443" s="197"/>
      <c r="I443" s="197"/>
    </row>
    <row r="444" spans="2:9" x14ac:dyDescent="0.25">
      <c r="B444" s="197"/>
      <c r="C444" s="197"/>
      <c r="D444" s="197"/>
      <c r="E444" s="197"/>
      <c r="F444" s="197"/>
      <c r="G444" s="197"/>
      <c r="H444" s="197"/>
      <c r="I444" s="197"/>
    </row>
    <row r="445" spans="2:9" x14ac:dyDescent="0.25">
      <c r="B445" s="197"/>
      <c r="C445" s="197"/>
      <c r="D445" s="197"/>
      <c r="E445" s="197"/>
      <c r="F445" s="197"/>
      <c r="G445" s="197"/>
      <c r="H445" s="197"/>
      <c r="I445" s="197"/>
    </row>
    <row r="446" spans="2:9" x14ac:dyDescent="0.25">
      <c r="B446" s="197"/>
      <c r="C446" s="197"/>
      <c r="D446" s="197"/>
      <c r="E446" s="197"/>
      <c r="F446" s="197"/>
      <c r="G446" s="197"/>
      <c r="H446" s="197"/>
      <c r="I446" s="197"/>
    </row>
    <row r="447" spans="2:9" x14ac:dyDescent="0.25">
      <c r="B447" s="197"/>
      <c r="C447" s="197"/>
      <c r="D447" s="197"/>
      <c r="E447" s="197"/>
      <c r="F447" s="197"/>
      <c r="G447" s="197"/>
      <c r="H447" s="197"/>
      <c r="I447" s="197"/>
    </row>
    <row r="448" spans="2:9" x14ac:dyDescent="0.25">
      <c r="B448" s="197"/>
      <c r="C448" s="197"/>
      <c r="D448" s="197"/>
      <c r="E448" s="197"/>
      <c r="F448" s="197"/>
      <c r="G448" s="197"/>
      <c r="H448" s="197"/>
      <c r="I448" s="197"/>
    </row>
    <row r="449" spans="2:9" x14ac:dyDescent="0.25">
      <c r="B449" s="197"/>
      <c r="C449" s="197"/>
      <c r="D449" s="197"/>
      <c r="E449" s="197"/>
      <c r="F449" s="197"/>
      <c r="G449" s="197"/>
      <c r="H449" s="197"/>
      <c r="I449" s="197"/>
    </row>
    <row r="450" spans="2:9" x14ac:dyDescent="0.25">
      <c r="B450" s="197"/>
      <c r="C450" s="197"/>
      <c r="D450" s="197"/>
      <c r="E450" s="197"/>
      <c r="F450" s="197"/>
      <c r="G450" s="197"/>
      <c r="H450" s="197"/>
      <c r="I450" s="197"/>
    </row>
    <row r="451" spans="2:9" x14ac:dyDescent="0.25">
      <c r="B451" s="197"/>
      <c r="C451" s="197"/>
      <c r="D451" s="197"/>
      <c r="E451" s="197"/>
      <c r="F451" s="197"/>
      <c r="G451" s="197"/>
      <c r="H451" s="197"/>
      <c r="I451" s="197"/>
    </row>
    <row r="452" spans="2:9" x14ac:dyDescent="0.25">
      <c r="B452" s="197"/>
      <c r="C452" s="197"/>
      <c r="D452" s="197"/>
      <c r="E452" s="197"/>
      <c r="F452" s="197"/>
      <c r="G452" s="197"/>
      <c r="H452" s="197"/>
      <c r="I452" s="197"/>
    </row>
    <row r="453" spans="2:9" x14ac:dyDescent="0.25">
      <c r="B453" s="197"/>
      <c r="C453" s="197"/>
      <c r="D453" s="197"/>
      <c r="E453" s="197"/>
      <c r="F453" s="197"/>
      <c r="G453" s="197"/>
      <c r="H453" s="197"/>
      <c r="I453" s="197"/>
    </row>
    <row r="454" spans="2:9" x14ac:dyDescent="0.25">
      <c r="B454" s="197"/>
      <c r="C454" s="197"/>
      <c r="D454" s="197"/>
      <c r="E454" s="197"/>
      <c r="F454" s="197"/>
      <c r="G454" s="197"/>
      <c r="H454" s="197"/>
      <c r="I454" s="197"/>
    </row>
    <row r="455" spans="2:9" x14ac:dyDescent="0.25">
      <c r="B455" s="197"/>
      <c r="C455" s="197"/>
      <c r="D455" s="197"/>
      <c r="E455" s="197"/>
      <c r="F455" s="197"/>
      <c r="G455" s="197"/>
      <c r="H455" s="197"/>
      <c r="I455" s="197"/>
    </row>
    <row r="456" spans="2:9" x14ac:dyDescent="0.25">
      <c r="B456" s="197"/>
      <c r="C456" s="197"/>
      <c r="D456" s="197"/>
      <c r="E456" s="197"/>
      <c r="F456" s="197"/>
      <c r="G456" s="197"/>
      <c r="H456" s="197"/>
      <c r="I456" s="197"/>
    </row>
    <row r="457" spans="2:9" x14ac:dyDescent="0.25">
      <c r="B457" s="197"/>
      <c r="C457" s="197"/>
      <c r="D457" s="197"/>
      <c r="E457" s="197"/>
      <c r="F457" s="197"/>
      <c r="G457" s="197"/>
      <c r="H457" s="197"/>
      <c r="I457" s="197"/>
    </row>
    <row r="458" spans="2:9" x14ac:dyDescent="0.25">
      <c r="B458" s="197"/>
      <c r="C458" s="197"/>
      <c r="D458" s="197"/>
      <c r="E458" s="197"/>
      <c r="F458" s="197"/>
      <c r="G458" s="197"/>
      <c r="H458" s="197"/>
      <c r="I458" s="197"/>
    </row>
    <row r="459" spans="2:9" x14ac:dyDescent="0.25">
      <c r="B459" s="197"/>
      <c r="C459" s="197"/>
      <c r="D459" s="197"/>
      <c r="E459" s="197"/>
      <c r="F459" s="197"/>
      <c r="G459" s="197"/>
      <c r="H459" s="197"/>
      <c r="I459" s="197"/>
    </row>
    <row r="460" spans="2:9" x14ac:dyDescent="0.25">
      <c r="B460" s="197"/>
      <c r="C460" s="197"/>
      <c r="D460" s="197"/>
      <c r="E460" s="197"/>
      <c r="F460" s="197"/>
      <c r="G460" s="197"/>
      <c r="H460" s="197"/>
      <c r="I460" s="197"/>
    </row>
    <row r="461" spans="2:9" x14ac:dyDescent="0.25">
      <c r="B461" s="197"/>
      <c r="C461" s="197"/>
      <c r="D461" s="197"/>
      <c r="E461" s="197"/>
      <c r="F461" s="197"/>
      <c r="G461" s="197"/>
      <c r="H461" s="197"/>
      <c r="I461" s="197"/>
    </row>
    <row r="462" spans="2:9" x14ac:dyDescent="0.25">
      <c r="B462" s="197"/>
      <c r="C462" s="197"/>
      <c r="D462" s="197"/>
      <c r="E462" s="197"/>
      <c r="F462" s="197"/>
      <c r="G462" s="197"/>
      <c r="H462" s="197"/>
      <c r="I462" s="197"/>
    </row>
    <row r="463" spans="2:9" x14ac:dyDescent="0.25">
      <c r="B463" s="197"/>
      <c r="C463" s="197"/>
      <c r="D463" s="197"/>
      <c r="E463" s="197"/>
      <c r="F463" s="197"/>
      <c r="G463" s="197"/>
      <c r="H463" s="197"/>
      <c r="I463" s="197"/>
    </row>
    <row r="464" spans="2:9" x14ac:dyDescent="0.25">
      <c r="B464" s="197"/>
      <c r="C464" s="197"/>
      <c r="D464" s="197"/>
      <c r="E464" s="197"/>
      <c r="F464" s="197"/>
      <c r="G464" s="197"/>
      <c r="H464" s="197"/>
      <c r="I464" s="197"/>
    </row>
    <row r="465" spans="2:9" x14ac:dyDescent="0.25">
      <c r="B465" s="197"/>
      <c r="C465" s="197"/>
      <c r="D465" s="197"/>
      <c r="E465" s="197"/>
      <c r="F465" s="197"/>
      <c r="G465" s="197"/>
      <c r="H465" s="197"/>
      <c r="I465" s="197"/>
    </row>
    <row r="466" spans="2:9" x14ac:dyDescent="0.25">
      <c r="B466" s="197"/>
      <c r="C466" s="197"/>
      <c r="D466" s="197"/>
      <c r="E466" s="197"/>
      <c r="F466" s="197"/>
      <c r="G466" s="197"/>
      <c r="H466" s="197"/>
      <c r="I466" s="197"/>
    </row>
    <row r="467" spans="2:9" x14ac:dyDescent="0.25">
      <c r="B467" s="197"/>
      <c r="C467" s="197"/>
      <c r="D467" s="197"/>
      <c r="E467" s="197"/>
      <c r="F467" s="197"/>
      <c r="G467" s="197"/>
      <c r="H467" s="197"/>
      <c r="I467" s="197"/>
    </row>
    <row r="468" spans="2:9" x14ac:dyDescent="0.25">
      <c r="B468" s="197"/>
      <c r="C468" s="197"/>
      <c r="D468" s="197"/>
      <c r="E468" s="197"/>
      <c r="F468" s="197"/>
      <c r="G468" s="197"/>
      <c r="H468" s="197"/>
      <c r="I468" s="197"/>
    </row>
    <row r="469" spans="2:9" x14ac:dyDescent="0.25">
      <c r="B469" s="197"/>
      <c r="C469" s="197"/>
      <c r="D469" s="197"/>
      <c r="E469" s="197"/>
      <c r="F469" s="197"/>
      <c r="G469" s="197"/>
      <c r="H469" s="197"/>
      <c r="I469" s="197"/>
    </row>
    <row r="470" spans="2:9" x14ac:dyDescent="0.25">
      <c r="B470" s="197"/>
      <c r="C470" s="197"/>
      <c r="D470" s="197"/>
      <c r="E470" s="197"/>
      <c r="F470" s="197"/>
      <c r="G470" s="197"/>
      <c r="H470" s="197"/>
      <c r="I470" s="197"/>
    </row>
    <row r="471" spans="2:9" x14ac:dyDescent="0.25">
      <c r="B471" s="197"/>
      <c r="C471" s="197"/>
      <c r="D471" s="197"/>
      <c r="E471" s="197"/>
      <c r="F471" s="197"/>
      <c r="G471" s="197"/>
      <c r="H471" s="197"/>
      <c r="I471" s="197"/>
    </row>
    <row r="472" spans="2:9" x14ac:dyDescent="0.25">
      <c r="B472" s="197"/>
      <c r="C472" s="197"/>
      <c r="D472" s="197"/>
      <c r="E472" s="197"/>
      <c r="F472" s="197"/>
      <c r="G472" s="197"/>
      <c r="H472" s="197"/>
      <c r="I472" s="197"/>
    </row>
    <row r="473" spans="2:9" x14ac:dyDescent="0.25">
      <c r="B473" s="197"/>
      <c r="C473" s="197"/>
      <c r="D473" s="197"/>
      <c r="E473" s="197"/>
      <c r="F473" s="197"/>
      <c r="G473" s="197"/>
      <c r="H473" s="197"/>
      <c r="I473" s="197"/>
    </row>
    <row r="474" spans="2:9" x14ac:dyDescent="0.25">
      <c r="B474" s="197"/>
      <c r="C474" s="197"/>
      <c r="D474" s="197"/>
      <c r="E474" s="197"/>
      <c r="F474" s="197"/>
      <c r="G474" s="197"/>
      <c r="H474" s="197"/>
      <c r="I474" s="197"/>
    </row>
    <row r="475" spans="2:9" x14ac:dyDescent="0.25">
      <c r="B475" s="197"/>
      <c r="C475" s="197"/>
      <c r="D475" s="197"/>
      <c r="E475" s="197"/>
      <c r="F475" s="197"/>
      <c r="G475" s="197"/>
      <c r="H475" s="197"/>
      <c r="I475" s="197"/>
    </row>
    <row r="476" spans="2:9" x14ac:dyDescent="0.25">
      <c r="B476" s="197"/>
      <c r="C476" s="197"/>
      <c r="D476" s="197"/>
      <c r="E476" s="197"/>
      <c r="F476" s="197"/>
      <c r="G476" s="197"/>
      <c r="H476" s="197"/>
      <c r="I476" s="197"/>
    </row>
    <row r="477" spans="2:9" x14ac:dyDescent="0.25">
      <c r="B477" s="197"/>
      <c r="C477" s="197"/>
      <c r="D477" s="197"/>
      <c r="E477" s="197"/>
      <c r="F477" s="197"/>
      <c r="G477" s="197"/>
      <c r="H477" s="197"/>
      <c r="I477" s="197"/>
    </row>
    <row r="478" spans="2:9" x14ac:dyDescent="0.25">
      <c r="B478" s="197"/>
      <c r="C478" s="197"/>
      <c r="D478" s="197"/>
      <c r="E478" s="197"/>
      <c r="F478" s="197"/>
      <c r="G478" s="197"/>
      <c r="H478" s="197"/>
      <c r="I478" s="197"/>
    </row>
    <row r="479" spans="2:9" x14ac:dyDescent="0.25">
      <c r="B479" s="197"/>
      <c r="C479" s="197"/>
      <c r="D479" s="197"/>
      <c r="E479" s="197"/>
      <c r="F479" s="197"/>
      <c r="G479" s="197"/>
      <c r="H479" s="197"/>
      <c r="I479" s="197"/>
    </row>
    <row r="480" spans="2:9" x14ac:dyDescent="0.25">
      <c r="B480" s="197"/>
      <c r="C480" s="197"/>
      <c r="D480" s="197"/>
      <c r="E480" s="197"/>
      <c r="F480" s="197"/>
      <c r="G480" s="197"/>
      <c r="H480" s="197"/>
      <c r="I480" s="197"/>
    </row>
    <row r="481" spans="2:9" x14ac:dyDescent="0.25">
      <c r="B481" s="197"/>
      <c r="C481" s="197"/>
      <c r="D481" s="197"/>
      <c r="E481" s="197"/>
      <c r="F481" s="197"/>
      <c r="G481" s="197"/>
      <c r="H481" s="197"/>
      <c r="I481" s="197"/>
    </row>
    <row r="482" spans="2:9" x14ac:dyDescent="0.25">
      <c r="B482" s="197"/>
      <c r="C482" s="197"/>
      <c r="D482" s="197"/>
      <c r="E482" s="197"/>
      <c r="F482" s="197"/>
      <c r="G482" s="197"/>
      <c r="H482" s="197"/>
      <c r="I482" s="197"/>
    </row>
    <row r="483" spans="2:9" x14ac:dyDescent="0.25">
      <c r="B483" s="197"/>
      <c r="C483" s="197"/>
      <c r="D483" s="197"/>
      <c r="E483" s="197"/>
      <c r="F483" s="197"/>
      <c r="G483" s="197"/>
      <c r="H483" s="197"/>
      <c r="I483" s="197"/>
    </row>
    <row r="484" spans="2:9" x14ac:dyDescent="0.25">
      <c r="B484" s="197"/>
      <c r="C484" s="197"/>
      <c r="D484" s="197"/>
      <c r="E484" s="197"/>
      <c r="F484" s="197"/>
      <c r="G484" s="197"/>
      <c r="H484" s="197"/>
      <c r="I484" s="197"/>
    </row>
    <row r="485" spans="2:9" x14ac:dyDescent="0.25">
      <c r="B485" s="197"/>
      <c r="C485" s="197"/>
      <c r="D485" s="197"/>
      <c r="E485" s="197"/>
      <c r="F485" s="197"/>
      <c r="G485" s="197"/>
      <c r="H485" s="197"/>
      <c r="I485" s="197"/>
    </row>
    <row r="486" spans="2:9" x14ac:dyDescent="0.25">
      <c r="B486" s="197"/>
      <c r="C486" s="197"/>
      <c r="D486" s="197"/>
      <c r="E486" s="197"/>
      <c r="F486" s="197"/>
      <c r="G486" s="197"/>
      <c r="H486" s="197"/>
      <c r="I486" s="197"/>
    </row>
    <row r="487" spans="2:9" x14ac:dyDescent="0.25">
      <c r="B487" s="197"/>
      <c r="C487" s="197"/>
      <c r="D487" s="197"/>
      <c r="E487" s="197"/>
      <c r="F487" s="197"/>
      <c r="G487" s="197"/>
      <c r="H487" s="197"/>
      <c r="I487" s="197"/>
    </row>
    <row r="488" spans="2:9" x14ac:dyDescent="0.25">
      <c r="B488" s="197"/>
      <c r="C488" s="197"/>
      <c r="D488" s="197"/>
      <c r="E488" s="197"/>
      <c r="F488" s="197"/>
      <c r="G488" s="197"/>
      <c r="H488" s="197"/>
      <c r="I488" s="197"/>
    </row>
    <row r="489" spans="2:9" x14ac:dyDescent="0.25">
      <c r="B489" s="197"/>
      <c r="C489" s="197"/>
      <c r="D489" s="197"/>
      <c r="E489" s="197"/>
      <c r="F489" s="197"/>
      <c r="G489" s="197"/>
      <c r="H489" s="197"/>
      <c r="I489" s="197"/>
    </row>
    <row r="490" spans="2:9" x14ac:dyDescent="0.25">
      <c r="B490" s="197"/>
      <c r="C490" s="197"/>
      <c r="D490" s="197"/>
      <c r="E490" s="197"/>
      <c r="F490" s="197"/>
      <c r="G490" s="197"/>
      <c r="H490" s="197"/>
      <c r="I490" s="197"/>
    </row>
    <row r="491" spans="2:9" x14ac:dyDescent="0.25">
      <c r="B491" s="197"/>
      <c r="C491" s="197"/>
      <c r="D491" s="197"/>
      <c r="E491" s="197"/>
      <c r="F491" s="197"/>
      <c r="G491" s="197"/>
      <c r="H491" s="197"/>
      <c r="I491" s="197"/>
    </row>
    <row r="492" spans="2:9" x14ac:dyDescent="0.25">
      <c r="B492" s="197"/>
      <c r="C492" s="197"/>
      <c r="D492" s="197"/>
      <c r="E492" s="197"/>
      <c r="F492" s="197"/>
      <c r="G492" s="197"/>
      <c r="H492" s="197"/>
      <c r="I492" s="197"/>
    </row>
    <row r="493" spans="2:9" x14ac:dyDescent="0.25">
      <c r="B493" s="197"/>
      <c r="C493" s="197"/>
      <c r="D493" s="197"/>
      <c r="E493" s="197"/>
      <c r="F493" s="197"/>
      <c r="G493" s="197"/>
      <c r="H493" s="197"/>
      <c r="I493" s="197"/>
    </row>
    <row r="494" spans="2:9" x14ac:dyDescent="0.25">
      <c r="B494" s="197"/>
      <c r="C494" s="197"/>
      <c r="D494" s="197"/>
      <c r="E494" s="197"/>
      <c r="F494" s="197"/>
      <c r="G494" s="197"/>
      <c r="H494" s="197"/>
      <c r="I494" s="197"/>
    </row>
    <row r="495" spans="2:9" x14ac:dyDescent="0.25">
      <c r="B495" s="197"/>
      <c r="C495" s="197"/>
      <c r="D495" s="197"/>
      <c r="E495" s="197"/>
      <c r="F495" s="197"/>
      <c r="G495" s="197"/>
      <c r="H495" s="197"/>
      <c r="I495" s="197"/>
    </row>
    <row r="496" spans="2:9" x14ac:dyDescent="0.25">
      <c r="B496" s="197"/>
      <c r="C496" s="197"/>
      <c r="D496" s="197"/>
      <c r="E496" s="197"/>
      <c r="F496" s="197"/>
      <c r="G496" s="197"/>
      <c r="H496" s="197"/>
      <c r="I496" s="197"/>
    </row>
    <row r="497" spans="2:9" x14ac:dyDescent="0.25">
      <c r="B497" s="197"/>
      <c r="C497" s="197"/>
      <c r="D497" s="197"/>
      <c r="E497" s="197"/>
      <c r="F497" s="197"/>
      <c r="G497" s="197"/>
      <c r="H497" s="197"/>
      <c r="I497" s="197"/>
    </row>
    <row r="498" spans="2:9" x14ac:dyDescent="0.25">
      <c r="B498" s="197"/>
      <c r="C498" s="197"/>
      <c r="D498" s="197"/>
      <c r="E498" s="197"/>
      <c r="F498" s="197"/>
      <c r="G498" s="197"/>
      <c r="H498" s="197"/>
      <c r="I498" s="197"/>
    </row>
    <row r="499" spans="2:9" x14ac:dyDescent="0.25">
      <c r="B499" s="197"/>
      <c r="C499" s="197"/>
      <c r="D499" s="197"/>
      <c r="E499" s="197"/>
      <c r="F499" s="197"/>
      <c r="G499" s="197"/>
      <c r="H499" s="197"/>
      <c r="I499" s="197"/>
    </row>
    <row r="500" spans="2:9" x14ac:dyDescent="0.25">
      <c r="B500" s="197"/>
      <c r="C500" s="197"/>
      <c r="D500" s="197"/>
      <c r="E500" s="197"/>
      <c r="F500" s="197"/>
      <c r="G500" s="197"/>
      <c r="H500" s="197"/>
      <c r="I500" s="197"/>
    </row>
    <row r="501" spans="2:9" x14ac:dyDescent="0.25">
      <c r="B501" s="197"/>
      <c r="C501" s="197"/>
      <c r="D501" s="197"/>
      <c r="E501" s="197"/>
      <c r="F501" s="197"/>
      <c r="G501" s="197"/>
      <c r="H501" s="197"/>
      <c r="I501" s="197"/>
    </row>
    <row r="502" spans="2:9" x14ac:dyDescent="0.25">
      <c r="B502" s="197"/>
      <c r="C502" s="197"/>
      <c r="D502" s="197"/>
      <c r="E502" s="197"/>
      <c r="F502" s="197"/>
      <c r="G502" s="197"/>
      <c r="H502" s="197"/>
      <c r="I502" s="197"/>
    </row>
    <row r="503" spans="2:9" x14ac:dyDescent="0.25">
      <c r="B503" s="197"/>
      <c r="C503" s="197"/>
      <c r="D503" s="197"/>
      <c r="E503" s="197"/>
      <c r="F503" s="197"/>
      <c r="G503" s="197"/>
      <c r="H503" s="197"/>
      <c r="I503" s="197"/>
    </row>
    <row r="504" spans="2:9" x14ac:dyDescent="0.25">
      <c r="B504" s="197"/>
      <c r="C504" s="197"/>
      <c r="D504" s="197"/>
      <c r="E504" s="197"/>
      <c r="F504" s="197"/>
      <c r="G504" s="197"/>
      <c r="H504" s="197"/>
      <c r="I504" s="197"/>
    </row>
    <row r="505" spans="2:9" x14ac:dyDescent="0.25">
      <c r="B505" s="197"/>
      <c r="C505" s="197"/>
      <c r="D505" s="197"/>
      <c r="E505" s="197"/>
      <c r="F505" s="197"/>
      <c r="G505" s="197"/>
      <c r="H505" s="197"/>
      <c r="I505" s="197"/>
    </row>
    <row r="506" spans="2:9" x14ac:dyDescent="0.25">
      <c r="B506" s="197"/>
      <c r="C506" s="197"/>
      <c r="D506" s="197"/>
      <c r="E506" s="197"/>
      <c r="F506" s="197"/>
      <c r="G506" s="197"/>
      <c r="H506" s="197"/>
      <c r="I506" s="197"/>
    </row>
    <row r="507" spans="2:9" x14ac:dyDescent="0.25">
      <c r="B507" s="197"/>
      <c r="C507" s="197"/>
      <c r="D507" s="197"/>
      <c r="E507" s="197"/>
      <c r="F507" s="197"/>
      <c r="G507" s="197"/>
      <c r="H507" s="197"/>
      <c r="I507" s="197"/>
    </row>
    <row r="508" spans="2:9" x14ac:dyDescent="0.25">
      <c r="B508" s="197"/>
      <c r="C508" s="197"/>
      <c r="D508" s="197"/>
      <c r="E508" s="197"/>
      <c r="F508" s="197"/>
      <c r="G508" s="197"/>
      <c r="H508" s="197"/>
      <c r="I508" s="197"/>
    </row>
    <row r="509" spans="2:9" x14ac:dyDescent="0.25">
      <c r="B509" s="197"/>
      <c r="C509" s="197"/>
      <c r="D509" s="197"/>
      <c r="E509" s="197"/>
      <c r="F509" s="197"/>
      <c r="G509" s="197"/>
      <c r="H509" s="197"/>
      <c r="I509" s="197"/>
    </row>
    <row r="510" spans="2:9" x14ac:dyDescent="0.25">
      <c r="B510" s="197"/>
      <c r="C510" s="197"/>
      <c r="D510" s="197"/>
      <c r="E510" s="197"/>
      <c r="F510" s="197"/>
      <c r="G510" s="197"/>
      <c r="H510" s="197"/>
      <c r="I510" s="197"/>
    </row>
    <row r="511" spans="2:9" x14ac:dyDescent="0.25">
      <c r="B511" s="197"/>
      <c r="C511" s="197"/>
      <c r="D511" s="197"/>
      <c r="E511" s="197"/>
      <c r="F511" s="197"/>
      <c r="G511" s="197"/>
      <c r="H511" s="197"/>
      <c r="I511" s="197"/>
    </row>
    <row r="512" spans="2:9" x14ac:dyDescent="0.25">
      <c r="B512" s="197"/>
      <c r="C512" s="197"/>
      <c r="D512" s="197"/>
      <c r="E512" s="197"/>
      <c r="F512" s="197"/>
      <c r="G512" s="197"/>
      <c r="H512" s="197"/>
      <c r="I512" s="197"/>
    </row>
    <row r="513" spans="2:9" x14ac:dyDescent="0.25">
      <c r="B513" s="197"/>
      <c r="C513" s="197"/>
      <c r="D513" s="197"/>
      <c r="E513" s="197"/>
      <c r="F513" s="197"/>
      <c r="G513" s="197"/>
      <c r="H513" s="197"/>
      <c r="I513" s="197"/>
    </row>
    <row r="514" spans="2:9" x14ac:dyDescent="0.25">
      <c r="B514" s="197"/>
      <c r="C514" s="197"/>
      <c r="D514" s="197"/>
      <c r="E514" s="197"/>
      <c r="F514" s="197"/>
      <c r="G514" s="197"/>
      <c r="H514" s="197"/>
      <c r="I514" s="197"/>
    </row>
    <row r="515" spans="2:9" x14ac:dyDescent="0.25">
      <c r="B515" s="197"/>
      <c r="C515" s="197"/>
      <c r="D515" s="197"/>
      <c r="E515" s="197"/>
      <c r="F515" s="197"/>
      <c r="G515" s="197"/>
      <c r="H515" s="197"/>
      <c r="I515" s="197"/>
    </row>
    <row r="516" spans="2:9" x14ac:dyDescent="0.25">
      <c r="B516" s="197"/>
      <c r="C516" s="197"/>
      <c r="D516" s="197"/>
      <c r="E516" s="197"/>
      <c r="F516" s="197"/>
      <c r="G516" s="197"/>
      <c r="H516" s="197"/>
      <c r="I516" s="197"/>
    </row>
    <row r="517" spans="2:9" x14ac:dyDescent="0.25">
      <c r="B517" s="197"/>
      <c r="C517" s="197"/>
      <c r="D517" s="197"/>
      <c r="E517" s="197"/>
      <c r="F517" s="197"/>
      <c r="G517" s="197"/>
      <c r="H517" s="197"/>
      <c r="I517" s="197"/>
    </row>
    <row r="518" spans="2:9" x14ac:dyDescent="0.25">
      <c r="B518" s="197"/>
      <c r="C518" s="197"/>
      <c r="D518" s="197"/>
      <c r="E518" s="197"/>
      <c r="F518" s="197"/>
      <c r="G518" s="197"/>
      <c r="H518" s="197"/>
      <c r="I518" s="197"/>
    </row>
    <row r="519" spans="2:9" x14ac:dyDescent="0.25">
      <c r="B519" s="197"/>
      <c r="C519" s="197"/>
      <c r="D519" s="197"/>
      <c r="E519" s="197"/>
      <c r="F519" s="197"/>
      <c r="G519" s="197"/>
      <c r="H519" s="197"/>
      <c r="I519" s="197"/>
    </row>
    <row r="520" spans="2:9" x14ac:dyDescent="0.25">
      <c r="B520" s="197"/>
      <c r="C520" s="197"/>
      <c r="D520" s="197"/>
      <c r="E520" s="197"/>
      <c r="F520" s="197"/>
      <c r="G520" s="197"/>
      <c r="H520" s="197"/>
      <c r="I520" s="197"/>
    </row>
    <row r="521" spans="2:9" x14ac:dyDescent="0.25">
      <c r="B521" s="197"/>
      <c r="C521" s="197"/>
      <c r="D521" s="197"/>
      <c r="E521" s="197"/>
      <c r="F521" s="197"/>
      <c r="G521" s="197"/>
      <c r="H521" s="197"/>
      <c r="I521" s="197"/>
    </row>
    <row r="522" spans="2:9" x14ac:dyDescent="0.25">
      <c r="B522" s="197"/>
      <c r="C522" s="197"/>
      <c r="D522" s="197"/>
      <c r="E522" s="197"/>
      <c r="F522" s="197"/>
      <c r="G522" s="197"/>
      <c r="H522" s="197"/>
      <c r="I522" s="197"/>
    </row>
    <row r="523" spans="2:9" x14ac:dyDescent="0.25">
      <c r="B523" s="197"/>
      <c r="C523" s="197"/>
      <c r="D523" s="197"/>
      <c r="E523" s="197"/>
      <c r="F523" s="197"/>
      <c r="G523" s="197"/>
      <c r="H523" s="197"/>
      <c r="I523" s="197"/>
    </row>
    <row r="524" spans="2:9" x14ac:dyDescent="0.25">
      <c r="B524" s="197"/>
      <c r="C524" s="197"/>
      <c r="D524" s="197"/>
      <c r="E524" s="197"/>
      <c r="F524" s="197"/>
      <c r="G524" s="197"/>
      <c r="H524" s="197"/>
      <c r="I524" s="197"/>
    </row>
    <row r="525" spans="2:9" x14ac:dyDescent="0.25">
      <c r="B525" s="197"/>
      <c r="C525" s="197"/>
      <c r="D525" s="197"/>
      <c r="E525" s="197"/>
      <c r="F525" s="197"/>
      <c r="G525" s="197"/>
      <c r="H525" s="197"/>
      <c r="I525" s="197"/>
    </row>
    <row r="526" spans="2:9" x14ac:dyDescent="0.25">
      <c r="B526" s="197"/>
      <c r="C526" s="197"/>
      <c r="D526" s="197"/>
      <c r="E526" s="197"/>
      <c r="F526" s="197"/>
      <c r="G526" s="197"/>
      <c r="H526" s="197"/>
      <c r="I526" s="197"/>
    </row>
    <row r="527" spans="2:9" x14ac:dyDescent="0.25">
      <c r="B527" s="197"/>
      <c r="C527" s="197"/>
      <c r="D527" s="197"/>
      <c r="E527" s="197"/>
      <c r="F527" s="197"/>
      <c r="G527" s="197"/>
      <c r="H527" s="197"/>
      <c r="I527" s="197"/>
    </row>
    <row r="528" spans="2:9" x14ac:dyDescent="0.25">
      <c r="B528" s="197"/>
      <c r="C528" s="197"/>
      <c r="D528" s="197"/>
      <c r="E528" s="197"/>
      <c r="F528" s="197"/>
      <c r="G528" s="197"/>
      <c r="H528" s="197"/>
      <c r="I528" s="197"/>
    </row>
    <row r="529" spans="2:9" x14ac:dyDescent="0.25">
      <c r="B529" s="197"/>
      <c r="C529" s="197"/>
      <c r="D529" s="197"/>
      <c r="E529" s="197"/>
      <c r="F529" s="197"/>
      <c r="G529" s="197"/>
      <c r="H529" s="197"/>
      <c r="I529" s="197"/>
    </row>
    <row r="530" spans="2:9" x14ac:dyDescent="0.25">
      <c r="B530" s="197"/>
      <c r="C530" s="197"/>
      <c r="D530" s="197"/>
      <c r="E530" s="197"/>
      <c r="F530" s="197"/>
      <c r="G530" s="197"/>
      <c r="H530" s="197"/>
      <c r="I530" s="197"/>
    </row>
    <row r="531" spans="2:9" x14ac:dyDescent="0.25">
      <c r="B531" s="197"/>
      <c r="C531" s="197"/>
      <c r="D531" s="197"/>
      <c r="E531" s="197"/>
      <c r="F531" s="197"/>
      <c r="G531" s="197"/>
      <c r="H531" s="197"/>
      <c r="I531" s="197"/>
    </row>
    <row r="532" spans="2:9" x14ac:dyDescent="0.25">
      <c r="B532" s="197"/>
      <c r="C532" s="197"/>
      <c r="D532" s="197"/>
      <c r="E532" s="197"/>
      <c r="F532" s="197"/>
      <c r="G532" s="197"/>
      <c r="H532" s="197"/>
      <c r="I532" s="197"/>
    </row>
    <row r="533" spans="2:9" x14ac:dyDescent="0.25">
      <c r="B533" s="197"/>
      <c r="C533" s="197"/>
      <c r="D533" s="197"/>
      <c r="E533" s="197"/>
      <c r="F533" s="197"/>
      <c r="G533" s="197"/>
      <c r="H533" s="197"/>
      <c r="I533" s="197"/>
    </row>
    <row r="534" spans="2:9" x14ac:dyDescent="0.25">
      <c r="B534" s="197"/>
      <c r="C534" s="197"/>
      <c r="D534" s="197"/>
      <c r="E534" s="197"/>
      <c r="F534" s="197"/>
      <c r="G534" s="197"/>
      <c r="H534" s="197"/>
      <c r="I534" s="197"/>
    </row>
    <row r="535" spans="2:9" x14ac:dyDescent="0.25">
      <c r="B535" s="197"/>
      <c r="C535" s="197"/>
      <c r="D535" s="197"/>
      <c r="E535" s="197"/>
      <c r="F535" s="197"/>
      <c r="G535" s="197"/>
      <c r="H535" s="197"/>
      <c r="I535" s="197"/>
    </row>
    <row r="536" spans="2:9" x14ac:dyDescent="0.25">
      <c r="B536" s="197"/>
      <c r="C536" s="197"/>
      <c r="D536" s="197"/>
      <c r="E536" s="197"/>
      <c r="F536" s="197"/>
      <c r="G536" s="197"/>
      <c r="H536" s="197"/>
      <c r="I536" s="197"/>
    </row>
    <row r="537" spans="2:9" x14ac:dyDescent="0.25">
      <c r="B537" s="197"/>
      <c r="C537" s="197"/>
      <c r="D537" s="197"/>
      <c r="E537" s="197"/>
      <c r="F537" s="197"/>
      <c r="G537" s="197"/>
      <c r="H537" s="197"/>
      <c r="I537" s="197"/>
    </row>
    <row r="538" spans="2:9" x14ac:dyDescent="0.25">
      <c r="B538" s="197"/>
      <c r="C538" s="197"/>
      <c r="D538" s="197"/>
      <c r="E538" s="197"/>
      <c r="F538" s="197"/>
      <c r="G538" s="197"/>
      <c r="H538" s="197"/>
      <c r="I538" s="197"/>
    </row>
    <row r="539" spans="2:9" x14ac:dyDescent="0.25">
      <c r="B539" s="197"/>
      <c r="C539" s="197"/>
      <c r="D539" s="197"/>
      <c r="E539" s="197"/>
      <c r="F539" s="197"/>
      <c r="G539" s="197"/>
      <c r="H539" s="197"/>
      <c r="I539" s="197"/>
    </row>
    <row r="540" spans="2:9" x14ac:dyDescent="0.25">
      <c r="B540" s="197"/>
      <c r="C540" s="197"/>
      <c r="D540" s="197"/>
      <c r="E540" s="197"/>
      <c r="F540" s="197"/>
      <c r="G540" s="197"/>
      <c r="H540" s="197"/>
      <c r="I540" s="197"/>
    </row>
    <row r="541" spans="2:9" x14ac:dyDescent="0.25">
      <c r="B541" s="197"/>
      <c r="C541" s="197"/>
      <c r="D541" s="197"/>
      <c r="E541" s="197"/>
      <c r="F541" s="197"/>
      <c r="G541" s="197"/>
      <c r="H541" s="197"/>
      <c r="I541" s="197"/>
    </row>
    <row r="542" spans="2:9" x14ac:dyDescent="0.25">
      <c r="B542" s="197"/>
      <c r="C542" s="197"/>
      <c r="D542" s="197"/>
      <c r="E542" s="197"/>
      <c r="F542" s="197"/>
      <c r="G542" s="197"/>
      <c r="H542" s="197"/>
      <c r="I542" s="197"/>
    </row>
    <row r="543" spans="2:9" x14ac:dyDescent="0.25">
      <c r="B543" s="197"/>
      <c r="C543" s="197"/>
      <c r="D543" s="197"/>
      <c r="E543" s="197"/>
      <c r="F543" s="197"/>
      <c r="G543" s="197"/>
      <c r="H543" s="197"/>
      <c r="I543" s="197"/>
    </row>
    <row r="544" spans="2:9" x14ac:dyDescent="0.25">
      <c r="B544" s="197"/>
      <c r="C544" s="197"/>
      <c r="D544" s="197"/>
      <c r="E544" s="197"/>
      <c r="F544" s="197"/>
      <c r="G544" s="197"/>
      <c r="H544" s="197"/>
      <c r="I544" s="197"/>
    </row>
    <row r="545" spans="2:9" x14ac:dyDescent="0.25">
      <c r="B545" s="197"/>
      <c r="C545" s="197"/>
      <c r="D545" s="197"/>
      <c r="E545" s="197"/>
      <c r="F545" s="197"/>
      <c r="G545" s="197"/>
      <c r="H545" s="197"/>
      <c r="I545" s="197"/>
    </row>
    <row r="546" spans="2:9" x14ac:dyDescent="0.25">
      <c r="B546" s="197"/>
      <c r="C546" s="197"/>
      <c r="D546" s="197"/>
      <c r="E546" s="197"/>
      <c r="F546" s="197"/>
      <c r="G546" s="197"/>
      <c r="H546" s="197"/>
      <c r="I546" s="197"/>
    </row>
    <row r="547" spans="2:9" x14ac:dyDescent="0.25">
      <c r="B547" s="197"/>
      <c r="C547" s="197"/>
      <c r="D547" s="197"/>
      <c r="E547" s="197"/>
      <c r="F547" s="197"/>
      <c r="G547" s="197"/>
      <c r="H547" s="197"/>
      <c r="I547" s="197"/>
    </row>
    <row r="548" spans="2:9" x14ac:dyDescent="0.25">
      <c r="B548" s="197"/>
      <c r="C548" s="197"/>
      <c r="D548" s="197"/>
      <c r="E548" s="197"/>
      <c r="F548" s="197"/>
      <c r="G548" s="197"/>
      <c r="H548" s="197"/>
      <c r="I548" s="197"/>
    </row>
    <row r="549" spans="2:9" x14ac:dyDescent="0.25">
      <c r="B549" s="197"/>
      <c r="C549" s="197"/>
      <c r="D549" s="197"/>
      <c r="E549" s="197"/>
      <c r="F549" s="197"/>
      <c r="G549" s="197"/>
      <c r="H549" s="197"/>
      <c r="I549" s="197"/>
    </row>
    <row r="550" spans="2:9" x14ac:dyDescent="0.25">
      <c r="B550" s="197"/>
      <c r="C550" s="197"/>
      <c r="D550" s="197"/>
      <c r="E550" s="197"/>
      <c r="F550" s="197"/>
      <c r="G550" s="197"/>
      <c r="H550" s="197"/>
      <c r="I550" s="197"/>
    </row>
    <row r="551" spans="2:9" x14ac:dyDescent="0.25">
      <c r="B551" s="197"/>
      <c r="C551" s="197"/>
      <c r="D551" s="197"/>
      <c r="E551" s="197"/>
      <c r="F551" s="197"/>
      <c r="G551" s="197"/>
      <c r="H551" s="197"/>
      <c r="I551" s="197"/>
    </row>
    <row r="552" spans="2:9" x14ac:dyDescent="0.25">
      <c r="B552" s="197"/>
      <c r="C552" s="197"/>
      <c r="D552" s="197"/>
      <c r="E552" s="197"/>
      <c r="F552" s="197"/>
      <c r="G552" s="197"/>
      <c r="H552" s="197"/>
      <c r="I552" s="197"/>
    </row>
    <row r="553" spans="2:9" x14ac:dyDescent="0.25">
      <c r="B553" s="197"/>
      <c r="C553" s="197"/>
      <c r="D553" s="197"/>
      <c r="E553" s="197"/>
      <c r="F553" s="197"/>
      <c r="G553" s="197"/>
      <c r="H553" s="197"/>
      <c r="I553" s="197"/>
    </row>
    <row r="554" spans="2:9" x14ac:dyDescent="0.25">
      <c r="B554" s="197"/>
      <c r="C554" s="197"/>
      <c r="D554" s="197"/>
      <c r="E554" s="197"/>
      <c r="F554" s="197"/>
      <c r="G554" s="197"/>
      <c r="H554" s="197"/>
      <c r="I554" s="197"/>
    </row>
    <row r="555" spans="2:9" x14ac:dyDescent="0.25">
      <c r="B555" s="197"/>
      <c r="C555" s="197"/>
      <c r="D555" s="197"/>
      <c r="E555" s="197"/>
      <c r="F555" s="197"/>
      <c r="G555" s="197"/>
      <c r="H555" s="197"/>
      <c r="I555" s="197"/>
    </row>
    <row r="556" spans="2:9" x14ac:dyDescent="0.25">
      <c r="B556" s="197"/>
      <c r="C556" s="197"/>
      <c r="D556" s="197"/>
      <c r="E556" s="197"/>
      <c r="F556" s="197"/>
      <c r="G556" s="197"/>
      <c r="H556" s="197"/>
      <c r="I556" s="197"/>
    </row>
    <row r="557" spans="2:9" x14ac:dyDescent="0.25">
      <c r="B557" s="197"/>
      <c r="C557" s="197"/>
      <c r="D557" s="197"/>
      <c r="E557" s="197"/>
      <c r="F557" s="197"/>
      <c r="G557" s="197"/>
      <c r="H557" s="197"/>
      <c r="I557" s="197"/>
    </row>
    <row r="558" spans="2:9" x14ac:dyDescent="0.25">
      <c r="B558" s="197"/>
      <c r="C558" s="197"/>
      <c r="D558" s="197"/>
      <c r="E558" s="197"/>
      <c r="F558" s="197"/>
      <c r="G558" s="197"/>
      <c r="H558" s="197"/>
      <c r="I558" s="197"/>
    </row>
    <row r="559" spans="2:9" x14ac:dyDescent="0.25">
      <c r="B559" s="197"/>
      <c r="C559" s="197"/>
      <c r="D559" s="197"/>
      <c r="E559" s="197"/>
      <c r="F559" s="197"/>
      <c r="G559" s="197"/>
      <c r="H559" s="197"/>
      <c r="I559" s="197"/>
    </row>
    <row r="560" spans="2:9" x14ac:dyDescent="0.25">
      <c r="B560" s="197"/>
      <c r="C560" s="197"/>
      <c r="D560" s="197"/>
      <c r="E560" s="197"/>
      <c r="F560" s="197"/>
      <c r="G560" s="197"/>
      <c r="H560" s="197"/>
      <c r="I560" s="197"/>
    </row>
    <row r="561" spans="2:9" x14ac:dyDescent="0.25">
      <c r="B561" s="197"/>
      <c r="C561" s="197"/>
      <c r="D561" s="197"/>
      <c r="E561" s="197"/>
      <c r="F561" s="197"/>
      <c r="G561" s="197"/>
      <c r="H561" s="197"/>
      <c r="I561" s="197"/>
    </row>
    <row r="562" spans="2:9" x14ac:dyDescent="0.25">
      <c r="B562" s="197"/>
      <c r="C562" s="197"/>
      <c r="D562" s="197"/>
      <c r="E562" s="197"/>
      <c r="F562" s="197"/>
      <c r="G562" s="197"/>
      <c r="H562" s="197"/>
      <c r="I562" s="197"/>
    </row>
    <row r="563" spans="2:9" x14ac:dyDescent="0.25">
      <c r="B563" s="197"/>
      <c r="C563" s="197"/>
      <c r="D563" s="197"/>
      <c r="E563" s="197"/>
      <c r="F563" s="197"/>
      <c r="G563" s="197"/>
      <c r="H563" s="197"/>
      <c r="I563" s="197"/>
    </row>
    <row r="564" spans="2:9" x14ac:dyDescent="0.25">
      <c r="B564" s="197"/>
      <c r="C564" s="197"/>
      <c r="D564" s="197"/>
      <c r="E564" s="197"/>
      <c r="F564" s="197"/>
      <c r="G564" s="197"/>
      <c r="H564" s="197"/>
      <c r="I564" s="197"/>
    </row>
    <row r="565" spans="2:9" x14ac:dyDescent="0.25">
      <c r="B565" s="197"/>
      <c r="C565" s="197"/>
      <c r="D565" s="197"/>
      <c r="E565" s="197"/>
      <c r="F565" s="197"/>
      <c r="G565" s="197"/>
      <c r="H565" s="197"/>
      <c r="I565" s="197"/>
    </row>
    <row r="566" spans="2:9" x14ac:dyDescent="0.25">
      <c r="B566" s="197"/>
      <c r="C566" s="197"/>
      <c r="D566" s="197"/>
      <c r="E566" s="197"/>
      <c r="F566" s="197"/>
      <c r="G566" s="197"/>
      <c r="H566" s="197"/>
      <c r="I566" s="197"/>
    </row>
    <row r="567" spans="2:9" x14ac:dyDescent="0.25">
      <c r="B567" s="197"/>
      <c r="C567" s="197"/>
      <c r="D567" s="197"/>
      <c r="E567" s="197"/>
      <c r="F567" s="197"/>
      <c r="G567" s="197"/>
      <c r="H567" s="197"/>
      <c r="I567" s="197"/>
    </row>
    <row r="568" spans="2:9" x14ac:dyDescent="0.25">
      <c r="B568" s="197"/>
      <c r="C568" s="197"/>
      <c r="D568" s="197"/>
      <c r="E568" s="197"/>
      <c r="F568" s="197"/>
      <c r="G568" s="197"/>
      <c r="H568" s="197"/>
      <c r="I568" s="197"/>
    </row>
    <row r="569" spans="2:9" x14ac:dyDescent="0.25">
      <c r="B569" s="197"/>
      <c r="C569" s="197"/>
      <c r="D569" s="197"/>
      <c r="E569" s="197"/>
      <c r="F569" s="197"/>
      <c r="G569" s="197"/>
      <c r="H569" s="197"/>
      <c r="I569" s="197"/>
    </row>
    <row r="570" spans="2:9" x14ac:dyDescent="0.25">
      <c r="B570" s="197"/>
      <c r="C570" s="197"/>
      <c r="D570" s="197"/>
      <c r="E570" s="197"/>
      <c r="F570" s="197"/>
      <c r="G570" s="197"/>
      <c r="H570" s="197"/>
      <c r="I570" s="197"/>
    </row>
    <row r="571" spans="2:9" x14ac:dyDescent="0.25">
      <c r="B571" s="197"/>
      <c r="C571" s="197"/>
      <c r="D571" s="197"/>
      <c r="E571" s="197"/>
      <c r="F571" s="197"/>
      <c r="G571" s="197"/>
      <c r="H571" s="197"/>
      <c r="I571" s="197"/>
    </row>
    <row r="572" spans="2:9" x14ac:dyDescent="0.25">
      <c r="B572" s="197"/>
      <c r="C572" s="197"/>
      <c r="D572" s="197"/>
      <c r="E572" s="197"/>
      <c r="F572" s="197"/>
      <c r="G572" s="197"/>
      <c r="H572" s="197"/>
      <c r="I572" s="197"/>
    </row>
    <row r="573" spans="2:9" x14ac:dyDescent="0.25">
      <c r="B573" s="197"/>
      <c r="C573" s="197"/>
      <c r="D573" s="197"/>
      <c r="E573" s="197"/>
      <c r="F573" s="197"/>
      <c r="G573" s="197"/>
      <c r="H573" s="197"/>
      <c r="I573" s="197"/>
    </row>
    <row r="574" spans="2:9" x14ac:dyDescent="0.25">
      <c r="B574" s="197"/>
      <c r="C574" s="197"/>
      <c r="D574" s="197"/>
      <c r="E574" s="197"/>
      <c r="F574" s="197"/>
      <c r="G574" s="197"/>
      <c r="H574" s="197"/>
      <c r="I574" s="197"/>
    </row>
    <row r="575" spans="2:9" x14ac:dyDescent="0.25">
      <c r="B575" s="197"/>
      <c r="C575" s="197"/>
      <c r="D575" s="197"/>
      <c r="E575" s="197"/>
      <c r="F575" s="197"/>
      <c r="G575" s="197"/>
      <c r="H575" s="197"/>
      <c r="I575" s="197"/>
    </row>
    <row r="576" spans="2:9" x14ac:dyDescent="0.25">
      <c r="B576" s="197"/>
      <c r="C576" s="197"/>
      <c r="D576" s="197"/>
      <c r="E576" s="197"/>
      <c r="F576" s="197"/>
      <c r="G576" s="197"/>
      <c r="H576" s="197"/>
      <c r="I576" s="197"/>
    </row>
    <row r="577" spans="2:9" x14ac:dyDescent="0.25">
      <c r="B577" s="197"/>
      <c r="C577" s="197"/>
      <c r="D577" s="197"/>
      <c r="E577" s="197"/>
      <c r="F577" s="197"/>
      <c r="G577" s="197"/>
      <c r="H577" s="197"/>
      <c r="I577" s="197"/>
    </row>
    <row r="578" spans="2:9" x14ac:dyDescent="0.25">
      <c r="B578" s="197"/>
      <c r="C578" s="197"/>
      <c r="D578" s="197"/>
      <c r="E578" s="197"/>
      <c r="F578" s="197"/>
      <c r="G578" s="197"/>
      <c r="H578" s="197"/>
      <c r="I578" s="197"/>
    </row>
    <row r="579" spans="2:9" x14ac:dyDescent="0.25">
      <c r="B579" s="197"/>
      <c r="C579" s="197"/>
      <c r="D579" s="197"/>
      <c r="E579" s="197"/>
      <c r="F579" s="197"/>
      <c r="G579" s="197"/>
      <c r="H579" s="197"/>
      <c r="I579" s="197"/>
    </row>
    <row r="580" spans="2:9" x14ac:dyDescent="0.25">
      <c r="B580" s="197"/>
      <c r="C580" s="197"/>
      <c r="D580" s="197"/>
      <c r="E580" s="197"/>
      <c r="F580" s="197"/>
      <c r="G580" s="197"/>
      <c r="H580" s="197"/>
      <c r="I580" s="197"/>
    </row>
    <row r="581" spans="2:9" x14ac:dyDescent="0.25">
      <c r="B581" s="197"/>
      <c r="C581" s="197"/>
      <c r="D581" s="197"/>
      <c r="E581" s="197"/>
      <c r="F581" s="197"/>
      <c r="G581" s="197"/>
      <c r="H581" s="197"/>
      <c r="I581" s="197"/>
    </row>
    <row r="582" spans="2:9" x14ac:dyDescent="0.25">
      <c r="B582" s="197"/>
      <c r="C582" s="197"/>
      <c r="D582" s="197"/>
      <c r="E582" s="197"/>
      <c r="F582" s="197"/>
      <c r="G582" s="197"/>
      <c r="H582" s="197"/>
      <c r="I582" s="197"/>
    </row>
    <row r="583" spans="2:9" x14ac:dyDescent="0.25">
      <c r="B583" s="197"/>
      <c r="C583" s="197"/>
      <c r="D583" s="197"/>
      <c r="E583" s="197"/>
      <c r="F583" s="197"/>
      <c r="G583" s="197"/>
      <c r="H583" s="197"/>
      <c r="I583" s="197"/>
    </row>
    <row r="584" spans="2:9" x14ac:dyDescent="0.25">
      <c r="B584" s="197"/>
      <c r="C584" s="197"/>
      <c r="D584" s="197"/>
      <c r="E584" s="197"/>
      <c r="F584" s="197"/>
      <c r="G584" s="197"/>
      <c r="H584" s="197"/>
      <c r="I584" s="197"/>
    </row>
    <row r="585" spans="2:9" x14ac:dyDescent="0.25">
      <c r="B585" s="197"/>
      <c r="C585" s="197"/>
      <c r="D585" s="197"/>
      <c r="E585" s="197"/>
      <c r="F585" s="197"/>
      <c r="G585" s="197"/>
      <c r="H585" s="197"/>
      <c r="I585" s="197"/>
    </row>
    <row r="586" spans="2:9" x14ac:dyDescent="0.25">
      <c r="B586" s="197"/>
      <c r="C586" s="197"/>
      <c r="D586" s="197"/>
      <c r="E586" s="197"/>
      <c r="F586" s="197"/>
      <c r="G586" s="197"/>
      <c r="H586" s="197"/>
      <c r="I586" s="197"/>
    </row>
    <row r="587" spans="2:9" x14ac:dyDescent="0.25">
      <c r="B587" s="197"/>
      <c r="C587" s="197"/>
      <c r="D587" s="197"/>
      <c r="E587" s="197"/>
      <c r="F587" s="197"/>
      <c r="G587" s="197"/>
      <c r="H587" s="197"/>
      <c r="I587" s="197"/>
    </row>
    <row r="588" spans="2:9" x14ac:dyDescent="0.25">
      <c r="B588" s="197"/>
      <c r="C588" s="197"/>
      <c r="D588" s="197"/>
      <c r="E588" s="197"/>
      <c r="F588" s="197"/>
      <c r="G588" s="197"/>
      <c r="H588" s="197"/>
      <c r="I588" s="197"/>
    </row>
    <row r="589" spans="2:9" x14ac:dyDescent="0.25">
      <c r="B589" s="197"/>
      <c r="C589" s="197"/>
      <c r="D589" s="197"/>
      <c r="E589" s="197"/>
      <c r="F589" s="197"/>
      <c r="G589" s="197"/>
      <c r="H589" s="197"/>
      <c r="I589" s="197"/>
    </row>
    <row r="590" spans="2:9" x14ac:dyDescent="0.25">
      <c r="B590" s="197"/>
      <c r="C590" s="197"/>
      <c r="D590" s="197"/>
      <c r="E590" s="197"/>
      <c r="F590" s="197"/>
      <c r="G590" s="197"/>
      <c r="H590" s="197"/>
      <c r="I590" s="197"/>
    </row>
    <row r="591" spans="2:9" x14ac:dyDescent="0.25">
      <c r="B591" s="197"/>
      <c r="C591" s="197"/>
      <c r="D591" s="197"/>
      <c r="E591" s="197"/>
      <c r="F591" s="197"/>
      <c r="G591" s="197"/>
      <c r="H591" s="197"/>
      <c r="I591" s="197"/>
    </row>
    <row r="592" spans="2:9" x14ac:dyDescent="0.25">
      <c r="B592" s="197"/>
      <c r="C592" s="197"/>
      <c r="D592" s="197"/>
      <c r="E592" s="197"/>
      <c r="F592" s="197"/>
      <c r="G592" s="197"/>
      <c r="H592" s="197"/>
      <c r="I592" s="197"/>
    </row>
    <row r="593" spans="2:9" x14ac:dyDescent="0.25">
      <c r="B593" s="197"/>
      <c r="C593" s="197"/>
      <c r="D593" s="197"/>
      <c r="E593" s="197"/>
      <c r="F593" s="197"/>
      <c r="G593" s="197"/>
      <c r="H593" s="197"/>
      <c r="I593" s="197"/>
    </row>
    <row r="594" spans="2:9" x14ac:dyDescent="0.25">
      <c r="B594" s="197"/>
      <c r="C594" s="197"/>
      <c r="D594" s="197"/>
      <c r="E594" s="197"/>
      <c r="F594" s="197"/>
      <c r="G594" s="197"/>
      <c r="H594" s="197"/>
      <c r="I594" s="197"/>
    </row>
    <row r="595" spans="2:9" x14ac:dyDescent="0.25">
      <c r="B595" s="197"/>
      <c r="C595" s="197"/>
      <c r="D595" s="197"/>
      <c r="E595" s="197"/>
      <c r="F595" s="197"/>
      <c r="G595" s="197"/>
      <c r="H595" s="197"/>
      <c r="I595" s="197"/>
    </row>
    <row r="596" spans="2:9" x14ac:dyDescent="0.25">
      <c r="B596" s="197"/>
      <c r="C596" s="197"/>
      <c r="D596" s="197"/>
      <c r="E596" s="197"/>
      <c r="F596" s="197"/>
      <c r="G596" s="197"/>
      <c r="H596" s="197"/>
      <c r="I596" s="197"/>
    </row>
    <row r="597" spans="2:9" x14ac:dyDescent="0.25">
      <c r="B597" s="197"/>
      <c r="C597" s="197"/>
      <c r="D597" s="197"/>
      <c r="E597" s="197"/>
      <c r="F597" s="197"/>
      <c r="G597" s="197"/>
      <c r="H597" s="197"/>
      <c r="I597" s="197"/>
    </row>
    <row r="598" spans="2:9" x14ac:dyDescent="0.25">
      <c r="B598" s="197"/>
      <c r="C598" s="197"/>
      <c r="D598" s="197"/>
      <c r="E598" s="197"/>
      <c r="F598" s="197"/>
      <c r="G598" s="197"/>
      <c r="H598" s="197"/>
      <c r="I598" s="197"/>
    </row>
    <row r="599" spans="2:9" x14ac:dyDescent="0.25">
      <c r="B599" s="197"/>
      <c r="C599" s="197"/>
      <c r="D599" s="197"/>
      <c r="E599" s="197"/>
      <c r="F599" s="197"/>
      <c r="G599" s="197"/>
      <c r="H599" s="197"/>
      <c r="I599" s="197"/>
    </row>
    <row r="600" spans="2:9" x14ac:dyDescent="0.25">
      <c r="B600" s="197"/>
      <c r="C600" s="197"/>
      <c r="D600" s="197"/>
      <c r="E600" s="197"/>
      <c r="F600" s="197"/>
      <c r="G600" s="197"/>
      <c r="H600" s="197"/>
      <c r="I600" s="197"/>
    </row>
    <row r="601" spans="2:9" x14ac:dyDescent="0.25">
      <c r="B601" s="197"/>
      <c r="C601" s="197"/>
      <c r="D601" s="197"/>
      <c r="E601" s="197"/>
      <c r="F601" s="197"/>
      <c r="G601" s="197"/>
      <c r="H601" s="197"/>
      <c r="I601" s="197"/>
    </row>
    <row r="602" spans="2:9" x14ac:dyDescent="0.25">
      <c r="B602" s="197"/>
      <c r="C602" s="197"/>
      <c r="D602" s="197"/>
      <c r="E602" s="197"/>
      <c r="F602" s="197"/>
      <c r="G602" s="197"/>
      <c r="H602" s="197"/>
      <c r="I602" s="197"/>
    </row>
    <row r="603" spans="2:9" x14ac:dyDescent="0.25">
      <c r="B603" s="197"/>
      <c r="C603" s="197"/>
      <c r="D603" s="197"/>
      <c r="E603" s="197"/>
      <c r="F603" s="197"/>
      <c r="G603" s="197"/>
      <c r="H603" s="197"/>
      <c r="I603" s="197"/>
    </row>
    <row r="604" spans="2:9" x14ac:dyDescent="0.25">
      <c r="B604" s="197"/>
      <c r="C604" s="197"/>
      <c r="D604" s="197"/>
      <c r="E604" s="197"/>
      <c r="F604" s="197"/>
      <c r="G604" s="197"/>
      <c r="H604" s="197"/>
      <c r="I604" s="197"/>
    </row>
    <row r="605" spans="2:9" x14ac:dyDescent="0.25">
      <c r="B605" s="197"/>
      <c r="C605" s="197"/>
      <c r="D605" s="197"/>
      <c r="E605" s="197"/>
      <c r="F605" s="197"/>
      <c r="G605" s="197"/>
      <c r="H605" s="197"/>
      <c r="I605" s="197"/>
    </row>
    <row r="606" spans="2:9" x14ac:dyDescent="0.25">
      <c r="B606" s="197"/>
      <c r="C606" s="197"/>
      <c r="D606" s="197"/>
      <c r="E606" s="197"/>
      <c r="F606" s="197"/>
      <c r="G606" s="197"/>
      <c r="H606" s="197"/>
      <c r="I606" s="197"/>
    </row>
    <row r="607" spans="2:9" x14ac:dyDescent="0.25">
      <c r="B607" s="197"/>
      <c r="C607" s="197"/>
      <c r="D607" s="197"/>
      <c r="E607" s="197"/>
      <c r="F607" s="197"/>
      <c r="G607" s="197"/>
      <c r="H607" s="197"/>
      <c r="I607" s="197"/>
    </row>
    <row r="608" spans="2:9" x14ac:dyDescent="0.25">
      <c r="B608" s="197"/>
      <c r="C608" s="197"/>
      <c r="D608" s="197"/>
      <c r="E608" s="197"/>
      <c r="F608" s="197"/>
      <c r="G608" s="197"/>
      <c r="H608" s="197"/>
      <c r="I608" s="197"/>
    </row>
    <row r="609" spans="2:9" x14ac:dyDescent="0.25">
      <c r="B609" s="197"/>
      <c r="C609" s="197"/>
      <c r="D609" s="197"/>
      <c r="E609" s="197"/>
      <c r="F609" s="197"/>
      <c r="G609" s="197"/>
      <c r="H609" s="197"/>
      <c r="I609" s="197"/>
    </row>
    <row r="610" spans="2:9" x14ac:dyDescent="0.25">
      <c r="B610" s="197"/>
      <c r="C610" s="197"/>
      <c r="D610" s="197"/>
      <c r="E610" s="197"/>
      <c r="F610" s="197"/>
      <c r="G610" s="197"/>
      <c r="H610" s="197"/>
      <c r="I610" s="197"/>
    </row>
    <row r="611" spans="2:9" x14ac:dyDescent="0.25">
      <c r="B611" s="197"/>
      <c r="C611" s="197"/>
      <c r="D611" s="197"/>
      <c r="E611" s="197"/>
      <c r="F611" s="197"/>
      <c r="G611" s="197"/>
      <c r="H611" s="197"/>
      <c r="I611" s="197"/>
    </row>
    <row r="612" spans="2:9" x14ac:dyDescent="0.25">
      <c r="B612" s="197"/>
      <c r="C612" s="197"/>
      <c r="D612" s="197"/>
      <c r="E612" s="197"/>
      <c r="F612" s="197"/>
      <c r="G612" s="197"/>
      <c r="H612" s="197"/>
      <c r="I612" s="197"/>
    </row>
    <row r="613" spans="2:9" x14ac:dyDescent="0.25">
      <c r="B613" s="197"/>
      <c r="C613" s="197"/>
      <c r="D613" s="197"/>
      <c r="E613" s="197"/>
      <c r="F613" s="197"/>
      <c r="G613" s="197"/>
      <c r="H613" s="197"/>
      <c r="I613" s="197"/>
    </row>
    <row r="614" spans="2:9" x14ac:dyDescent="0.25">
      <c r="B614" s="197"/>
      <c r="C614" s="197"/>
      <c r="D614" s="197"/>
      <c r="E614" s="197"/>
      <c r="F614" s="197"/>
      <c r="G614" s="197"/>
      <c r="H614" s="197"/>
      <c r="I614" s="197"/>
    </row>
    <row r="615" spans="2:9" x14ac:dyDescent="0.25">
      <c r="B615" s="197"/>
      <c r="C615" s="197"/>
      <c r="D615" s="197"/>
      <c r="E615" s="197"/>
      <c r="F615" s="197"/>
      <c r="G615" s="197"/>
      <c r="H615" s="197"/>
      <c r="I615" s="197"/>
    </row>
    <row r="616" spans="2:9" x14ac:dyDescent="0.25">
      <c r="B616" s="197"/>
      <c r="C616" s="197"/>
      <c r="D616" s="197"/>
      <c r="E616" s="197"/>
      <c r="F616" s="197"/>
      <c r="G616" s="197"/>
      <c r="H616" s="197"/>
      <c r="I616" s="197"/>
    </row>
    <row r="617" spans="2:9" x14ac:dyDescent="0.25">
      <c r="B617" s="197"/>
      <c r="C617" s="197"/>
      <c r="D617" s="197"/>
      <c r="E617" s="197"/>
      <c r="F617" s="197"/>
      <c r="G617" s="197"/>
      <c r="H617" s="197"/>
      <c r="I617" s="197"/>
    </row>
    <row r="618" spans="2:9" x14ac:dyDescent="0.25">
      <c r="B618" s="197"/>
      <c r="C618" s="197"/>
      <c r="D618" s="197"/>
      <c r="E618" s="197"/>
      <c r="F618" s="197"/>
      <c r="G618" s="197"/>
      <c r="H618" s="197"/>
      <c r="I618" s="197"/>
    </row>
    <row r="619" spans="2:9" x14ac:dyDescent="0.25">
      <c r="B619" s="197"/>
      <c r="C619" s="197"/>
      <c r="D619" s="197"/>
      <c r="E619" s="197"/>
      <c r="F619" s="197"/>
      <c r="G619" s="197"/>
      <c r="H619" s="197"/>
      <c r="I619" s="197"/>
    </row>
    <row r="620" spans="2:9" x14ac:dyDescent="0.25">
      <c r="B620" s="197"/>
      <c r="C620" s="197"/>
      <c r="D620" s="197"/>
      <c r="E620" s="197"/>
      <c r="F620" s="197"/>
      <c r="G620" s="197"/>
      <c r="H620" s="197"/>
      <c r="I620" s="197"/>
    </row>
    <row r="621" spans="2:9" x14ac:dyDescent="0.25">
      <c r="B621" s="197"/>
      <c r="C621" s="197"/>
      <c r="D621" s="197"/>
      <c r="E621" s="197"/>
      <c r="F621" s="197"/>
      <c r="G621" s="197"/>
      <c r="H621" s="197"/>
      <c r="I621" s="197"/>
    </row>
    <row r="622" spans="2:9" x14ac:dyDescent="0.25">
      <c r="B622" s="197"/>
      <c r="C622" s="197"/>
      <c r="D622" s="197"/>
      <c r="E622" s="197"/>
      <c r="F622" s="197"/>
      <c r="G622" s="197"/>
      <c r="H622" s="197"/>
      <c r="I622" s="197"/>
    </row>
    <row r="623" spans="2:9" x14ac:dyDescent="0.25">
      <c r="B623" s="197"/>
      <c r="C623" s="197"/>
      <c r="D623" s="197"/>
      <c r="E623" s="197"/>
      <c r="F623" s="197"/>
      <c r="G623" s="197"/>
      <c r="H623" s="197"/>
      <c r="I623" s="197"/>
    </row>
    <row r="624" spans="2:9" x14ac:dyDescent="0.25">
      <c r="B624" s="197"/>
      <c r="C624" s="197"/>
      <c r="D624" s="197"/>
      <c r="E624" s="197"/>
      <c r="F624" s="197"/>
      <c r="G624" s="197"/>
      <c r="H624" s="197"/>
      <c r="I624" s="197"/>
    </row>
    <row r="625" spans="2:9" x14ac:dyDescent="0.25">
      <c r="B625" s="197"/>
      <c r="C625" s="197"/>
      <c r="D625" s="197"/>
      <c r="E625" s="197"/>
      <c r="F625" s="197"/>
      <c r="G625" s="197"/>
      <c r="H625" s="197"/>
      <c r="I625" s="197"/>
    </row>
    <row r="626" spans="2:9" x14ac:dyDescent="0.25">
      <c r="B626" s="197"/>
      <c r="C626" s="197"/>
      <c r="D626" s="197"/>
      <c r="E626" s="197"/>
      <c r="F626" s="197"/>
      <c r="G626" s="197"/>
      <c r="H626" s="197"/>
      <c r="I626" s="197"/>
    </row>
    <row r="627" spans="2:9" x14ac:dyDescent="0.25">
      <c r="B627" s="197"/>
      <c r="C627" s="197"/>
      <c r="D627" s="197"/>
      <c r="E627" s="197"/>
      <c r="F627" s="197"/>
      <c r="G627" s="197"/>
      <c r="H627" s="197"/>
      <c r="I627" s="197"/>
    </row>
    <row r="628" spans="2:9" x14ac:dyDescent="0.25">
      <c r="B628" s="197"/>
      <c r="C628" s="197"/>
      <c r="D628" s="197"/>
      <c r="E628" s="197"/>
      <c r="F628" s="197"/>
      <c r="G628" s="197"/>
      <c r="H628" s="197"/>
      <c r="I628" s="197"/>
    </row>
    <row r="629" spans="2:9" x14ac:dyDescent="0.25">
      <c r="B629" s="197"/>
      <c r="C629" s="197"/>
      <c r="D629" s="197"/>
      <c r="E629" s="197"/>
      <c r="F629" s="197"/>
      <c r="G629" s="197"/>
      <c r="H629" s="197"/>
      <c r="I629" s="197"/>
    </row>
    <row r="630" spans="2:9" x14ac:dyDescent="0.25">
      <c r="B630" s="197"/>
      <c r="C630" s="197"/>
      <c r="D630" s="197"/>
      <c r="E630" s="197"/>
      <c r="F630" s="197"/>
      <c r="G630" s="197"/>
      <c r="H630" s="197"/>
      <c r="I630" s="197"/>
    </row>
    <row r="631" spans="2:9" x14ac:dyDescent="0.25">
      <c r="B631" s="197"/>
      <c r="C631" s="197"/>
      <c r="D631" s="197"/>
      <c r="E631" s="197"/>
      <c r="F631" s="197"/>
      <c r="G631" s="197"/>
      <c r="H631" s="197"/>
      <c r="I631" s="197"/>
    </row>
    <row r="632" spans="2:9" x14ac:dyDescent="0.25">
      <c r="B632" s="197"/>
      <c r="C632" s="197"/>
      <c r="D632" s="197"/>
      <c r="E632" s="197"/>
      <c r="F632" s="197"/>
      <c r="G632" s="197"/>
      <c r="H632" s="197"/>
      <c r="I632" s="197"/>
    </row>
    <row r="633" spans="2:9" x14ac:dyDescent="0.25">
      <c r="B633" s="197"/>
      <c r="C633" s="197"/>
      <c r="D633" s="197"/>
      <c r="E633" s="197"/>
      <c r="F633" s="197"/>
      <c r="G633" s="197"/>
      <c r="H633" s="197"/>
      <c r="I633" s="197"/>
    </row>
    <row r="634" spans="2:9" x14ac:dyDescent="0.25">
      <c r="B634" s="197"/>
      <c r="C634" s="197"/>
      <c r="D634" s="197"/>
      <c r="E634" s="197"/>
      <c r="F634" s="197"/>
      <c r="G634" s="197"/>
      <c r="H634" s="197"/>
      <c r="I634" s="197"/>
    </row>
    <row r="635" spans="2:9" x14ac:dyDescent="0.25">
      <c r="B635" s="197"/>
      <c r="C635" s="197"/>
      <c r="D635" s="197"/>
      <c r="E635" s="197"/>
      <c r="F635" s="197"/>
      <c r="G635" s="197"/>
      <c r="H635" s="197"/>
      <c r="I635" s="197"/>
    </row>
    <row r="636" spans="2:9" x14ac:dyDescent="0.25">
      <c r="B636" s="197"/>
      <c r="C636" s="197"/>
      <c r="D636" s="197"/>
      <c r="E636" s="197"/>
      <c r="F636" s="197"/>
      <c r="G636" s="197"/>
      <c r="H636" s="197"/>
      <c r="I636" s="197"/>
    </row>
    <row r="637" spans="2:9" x14ac:dyDescent="0.25">
      <c r="B637" s="197"/>
      <c r="C637" s="197"/>
      <c r="D637" s="197"/>
      <c r="E637" s="197"/>
      <c r="F637" s="197"/>
      <c r="G637" s="197"/>
      <c r="H637" s="197"/>
      <c r="I637" s="197"/>
    </row>
    <row r="638" spans="2:9" x14ac:dyDescent="0.25">
      <c r="B638" s="197"/>
      <c r="C638" s="197"/>
      <c r="D638" s="197"/>
      <c r="E638" s="197"/>
      <c r="F638" s="197"/>
      <c r="G638" s="197"/>
      <c r="H638" s="197"/>
      <c r="I638" s="197"/>
    </row>
    <row r="639" spans="2:9" x14ac:dyDescent="0.25">
      <c r="B639" s="197"/>
      <c r="C639" s="197"/>
      <c r="D639" s="197"/>
      <c r="E639" s="197"/>
      <c r="F639" s="197"/>
      <c r="G639" s="197"/>
      <c r="H639" s="197"/>
      <c r="I639" s="197"/>
    </row>
    <row r="640" spans="2:9" x14ac:dyDescent="0.25">
      <c r="B640" s="197"/>
      <c r="C640" s="197"/>
      <c r="D640" s="197"/>
      <c r="E640" s="197"/>
      <c r="F640" s="197"/>
      <c r="G640" s="197"/>
      <c r="H640" s="197"/>
      <c r="I640" s="197"/>
    </row>
    <row r="641" spans="2:9" x14ac:dyDescent="0.25">
      <c r="B641" s="197"/>
      <c r="C641" s="197"/>
      <c r="D641" s="197"/>
      <c r="E641" s="197"/>
      <c r="F641" s="197"/>
      <c r="G641" s="197"/>
      <c r="H641" s="197"/>
      <c r="I641" s="197"/>
    </row>
    <row r="642" spans="2:9" x14ac:dyDescent="0.25">
      <c r="B642" s="197"/>
      <c r="C642" s="197"/>
      <c r="D642" s="197"/>
      <c r="E642" s="197"/>
      <c r="F642" s="197"/>
      <c r="G642" s="197"/>
      <c r="H642" s="197"/>
      <c r="I642" s="197"/>
    </row>
    <row r="643" spans="2:9" x14ac:dyDescent="0.25">
      <c r="B643" s="197"/>
      <c r="C643" s="197"/>
      <c r="D643" s="197"/>
      <c r="E643" s="197"/>
      <c r="F643" s="197"/>
      <c r="G643" s="197"/>
      <c r="H643" s="197"/>
      <c r="I643" s="197"/>
    </row>
    <row r="644" spans="2:9" x14ac:dyDescent="0.25">
      <c r="B644" s="197"/>
      <c r="C644" s="197"/>
      <c r="D644" s="197"/>
      <c r="E644" s="197"/>
      <c r="F644" s="197"/>
      <c r="G644" s="197"/>
      <c r="H644" s="197"/>
      <c r="I644" s="197"/>
    </row>
    <row r="645" spans="2:9" x14ac:dyDescent="0.25">
      <c r="B645" s="197"/>
      <c r="C645" s="197"/>
      <c r="D645" s="197"/>
      <c r="E645" s="197"/>
      <c r="F645" s="197"/>
      <c r="G645" s="197"/>
      <c r="H645" s="197"/>
      <c r="I645" s="197"/>
    </row>
    <row r="646" spans="2:9" x14ac:dyDescent="0.25">
      <c r="B646" s="197"/>
      <c r="C646" s="197"/>
      <c r="D646" s="197"/>
      <c r="E646" s="197"/>
      <c r="F646" s="197"/>
      <c r="G646" s="197"/>
      <c r="H646" s="197"/>
      <c r="I646" s="197"/>
    </row>
    <row r="647" spans="2:9" x14ac:dyDescent="0.25">
      <c r="B647" s="197"/>
      <c r="C647" s="197"/>
      <c r="D647" s="197"/>
      <c r="E647" s="197"/>
      <c r="F647" s="197"/>
      <c r="G647" s="197"/>
      <c r="H647" s="197"/>
      <c r="I647" s="197"/>
    </row>
    <row r="648" spans="2:9" x14ac:dyDescent="0.25">
      <c r="B648" s="197"/>
      <c r="C648" s="197"/>
      <c r="D648" s="197"/>
      <c r="E648" s="197"/>
      <c r="F648" s="197"/>
      <c r="G648" s="197"/>
      <c r="H648" s="197"/>
      <c r="I648" s="197"/>
    </row>
    <row r="649" spans="2:9" x14ac:dyDescent="0.25">
      <c r="B649" s="197"/>
      <c r="C649" s="197"/>
      <c r="D649" s="197"/>
      <c r="E649" s="197"/>
      <c r="F649" s="197"/>
      <c r="G649" s="197"/>
      <c r="H649" s="197"/>
      <c r="I649" s="197"/>
    </row>
    <row r="650" spans="2:9" x14ac:dyDescent="0.25">
      <c r="B650" s="197"/>
      <c r="C650" s="197"/>
      <c r="D650" s="197"/>
      <c r="E650" s="197"/>
      <c r="F650" s="197"/>
      <c r="G650" s="197"/>
      <c r="H650" s="197"/>
      <c r="I650" s="197"/>
    </row>
    <row r="651" spans="2:9" x14ac:dyDescent="0.25">
      <c r="B651" s="197"/>
      <c r="C651" s="197"/>
      <c r="D651" s="197"/>
      <c r="E651" s="197"/>
      <c r="F651" s="197"/>
      <c r="G651" s="197"/>
      <c r="H651" s="197"/>
      <c r="I651" s="197"/>
    </row>
    <row r="652" spans="2:9" x14ac:dyDescent="0.25">
      <c r="B652" s="197"/>
      <c r="C652" s="197"/>
      <c r="D652" s="197"/>
      <c r="E652" s="197"/>
      <c r="F652" s="197"/>
      <c r="G652" s="197"/>
      <c r="H652" s="197"/>
      <c r="I652" s="197"/>
    </row>
    <row r="653" spans="2:9" x14ac:dyDescent="0.25">
      <c r="B653" s="197"/>
      <c r="C653" s="197"/>
      <c r="D653" s="197"/>
      <c r="E653" s="197"/>
      <c r="F653" s="197"/>
      <c r="G653" s="197"/>
      <c r="H653" s="197"/>
      <c r="I653" s="197"/>
    </row>
    <row r="654" spans="2:9" x14ac:dyDescent="0.25">
      <c r="B654" s="197"/>
      <c r="C654" s="197"/>
      <c r="D654" s="197"/>
      <c r="E654" s="197"/>
      <c r="F654" s="197"/>
      <c r="G654" s="197"/>
      <c r="H654" s="197"/>
      <c r="I654" s="197"/>
    </row>
    <row r="655" spans="2:9" x14ac:dyDescent="0.25">
      <c r="B655" s="197"/>
      <c r="C655" s="197"/>
      <c r="D655" s="197"/>
      <c r="E655" s="197"/>
      <c r="F655" s="197"/>
      <c r="G655" s="197"/>
      <c r="H655" s="197"/>
      <c r="I655" s="197"/>
    </row>
    <row r="656" spans="2:9" x14ac:dyDescent="0.25">
      <c r="B656" s="197"/>
      <c r="C656" s="197"/>
      <c r="D656" s="197"/>
      <c r="E656" s="197"/>
      <c r="F656" s="197"/>
      <c r="G656" s="197"/>
      <c r="H656" s="197"/>
      <c r="I656" s="197"/>
    </row>
    <row r="657" spans="2:9" x14ac:dyDescent="0.25">
      <c r="B657" s="197"/>
      <c r="C657" s="197"/>
      <c r="D657" s="197"/>
      <c r="E657" s="197"/>
      <c r="F657" s="197"/>
      <c r="G657" s="197"/>
      <c r="H657" s="197"/>
      <c r="I657" s="197"/>
    </row>
    <row r="658" spans="2:9" x14ac:dyDescent="0.25">
      <c r="B658" s="197"/>
      <c r="C658" s="197"/>
      <c r="D658" s="197"/>
      <c r="E658" s="197"/>
      <c r="F658" s="197"/>
      <c r="G658" s="197"/>
      <c r="H658" s="197"/>
      <c r="I658" s="197"/>
    </row>
    <row r="659" spans="2:9" x14ac:dyDescent="0.25">
      <c r="B659" s="197"/>
      <c r="C659" s="197"/>
      <c r="D659" s="197"/>
      <c r="E659" s="197"/>
      <c r="F659" s="197"/>
      <c r="G659" s="197"/>
      <c r="H659" s="197"/>
      <c r="I659" s="197"/>
    </row>
    <row r="660" spans="2:9" x14ac:dyDescent="0.25">
      <c r="B660" s="197"/>
      <c r="C660" s="197"/>
      <c r="D660" s="197"/>
      <c r="E660" s="197"/>
      <c r="F660" s="197"/>
      <c r="G660" s="197"/>
      <c r="H660" s="197"/>
      <c r="I660" s="197"/>
    </row>
    <row r="661" spans="2:9" x14ac:dyDescent="0.25">
      <c r="B661" s="197"/>
      <c r="C661" s="197"/>
      <c r="D661" s="197"/>
      <c r="E661" s="197"/>
      <c r="F661" s="197"/>
      <c r="G661" s="197"/>
      <c r="H661" s="197"/>
      <c r="I661" s="197"/>
    </row>
    <row r="662" spans="2:9" x14ac:dyDescent="0.25">
      <c r="B662" s="197"/>
      <c r="C662" s="197"/>
      <c r="D662" s="197"/>
      <c r="E662" s="197"/>
      <c r="F662" s="197"/>
      <c r="G662" s="197"/>
      <c r="H662" s="197"/>
      <c r="I662" s="197"/>
    </row>
    <row r="663" spans="2:9" x14ac:dyDescent="0.25">
      <c r="B663" s="197"/>
      <c r="C663" s="197"/>
      <c r="D663" s="197"/>
      <c r="E663" s="197"/>
      <c r="F663" s="197"/>
      <c r="G663" s="197"/>
      <c r="H663" s="197"/>
      <c r="I663" s="197"/>
    </row>
    <row r="664" spans="2:9" x14ac:dyDescent="0.25">
      <c r="B664" s="197"/>
      <c r="C664" s="197"/>
      <c r="D664" s="197"/>
      <c r="E664" s="197"/>
      <c r="F664" s="197"/>
      <c r="G664" s="197"/>
      <c r="H664" s="197"/>
      <c r="I664" s="197"/>
    </row>
    <row r="665" spans="2:9" x14ac:dyDescent="0.25">
      <c r="B665" s="197"/>
      <c r="C665" s="197"/>
      <c r="D665" s="197"/>
      <c r="E665" s="197"/>
      <c r="F665" s="197"/>
      <c r="G665" s="197"/>
      <c r="H665" s="197"/>
      <c r="I665" s="197"/>
    </row>
    <row r="666" spans="2:9" x14ac:dyDescent="0.25">
      <c r="B666" s="197"/>
      <c r="C666" s="197"/>
      <c r="D666" s="197"/>
      <c r="E666" s="197"/>
      <c r="F666" s="197"/>
      <c r="G666" s="197"/>
      <c r="H666" s="197"/>
      <c r="I666" s="197"/>
    </row>
    <row r="667" spans="2:9" x14ac:dyDescent="0.25">
      <c r="B667" s="197"/>
      <c r="C667" s="197"/>
      <c r="D667" s="197"/>
      <c r="E667" s="197"/>
      <c r="F667" s="197"/>
      <c r="G667" s="197"/>
      <c r="H667" s="197"/>
      <c r="I667" s="197"/>
    </row>
    <row r="668" spans="2:9" x14ac:dyDescent="0.25">
      <c r="B668" s="197"/>
      <c r="C668" s="197"/>
      <c r="D668" s="197"/>
      <c r="E668" s="197"/>
      <c r="F668" s="197"/>
      <c r="G668" s="197"/>
      <c r="H668" s="197"/>
      <c r="I668" s="197"/>
    </row>
    <row r="669" spans="2:9" x14ac:dyDescent="0.25">
      <c r="B669" s="197"/>
      <c r="C669" s="197"/>
      <c r="D669" s="197"/>
      <c r="E669" s="197"/>
      <c r="F669" s="197"/>
      <c r="G669" s="197"/>
      <c r="H669" s="197"/>
      <c r="I669" s="197"/>
    </row>
    <row r="670" spans="2:9" x14ac:dyDescent="0.25">
      <c r="B670" s="197"/>
      <c r="C670" s="197"/>
      <c r="D670" s="197"/>
      <c r="E670" s="197"/>
      <c r="F670" s="197"/>
      <c r="G670" s="197"/>
      <c r="H670" s="197"/>
      <c r="I670" s="197"/>
    </row>
    <row r="671" spans="2:9" x14ac:dyDescent="0.25">
      <c r="B671" s="197"/>
      <c r="C671" s="197"/>
      <c r="D671" s="197"/>
      <c r="E671" s="197"/>
      <c r="F671" s="197"/>
      <c r="G671" s="197"/>
      <c r="H671" s="197"/>
      <c r="I671" s="197"/>
    </row>
    <row r="672" spans="2:9" x14ac:dyDescent="0.25">
      <c r="B672" s="197"/>
      <c r="C672" s="197"/>
      <c r="D672" s="197"/>
      <c r="E672" s="197"/>
      <c r="F672" s="197"/>
      <c r="G672" s="197"/>
      <c r="H672" s="197"/>
      <c r="I672" s="197"/>
    </row>
    <row r="673" spans="2:9" x14ac:dyDescent="0.25">
      <c r="B673" s="197"/>
      <c r="C673" s="197"/>
      <c r="D673" s="197"/>
      <c r="E673" s="197"/>
      <c r="F673" s="197"/>
      <c r="G673" s="197"/>
      <c r="H673" s="197"/>
      <c r="I673" s="197"/>
    </row>
    <row r="674" spans="2:9" x14ac:dyDescent="0.25">
      <c r="B674" s="197"/>
      <c r="C674" s="197"/>
      <c r="D674" s="197"/>
      <c r="E674" s="197"/>
      <c r="F674" s="197"/>
      <c r="G674" s="197"/>
      <c r="H674" s="197"/>
      <c r="I674" s="197"/>
    </row>
    <row r="675" spans="2:9" x14ac:dyDescent="0.25">
      <c r="B675" s="197"/>
      <c r="C675" s="197"/>
      <c r="D675" s="197"/>
      <c r="E675" s="197"/>
      <c r="F675" s="197"/>
      <c r="G675" s="197"/>
      <c r="H675" s="197"/>
      <c r="I675" s="197"/>
    </row>
    <row r="676" spans="2:9" x14ac:dyDescent="0.25">
      <c r="B676" s="197"/>
      <c r="C676" s="197"/>
      <c r="D676" s="197"/>
      <c r="E676" s="197"/>
      <c r="F676" s="197"/>
      <c r="G676" s="197"/>
      <c r="H676" s="197"/>
      <c r="I676" s="197"/>
    </row>
    <row r="677" spans="2:9" x14ac:dyDescent="0.25">
      <c r="B677" s="197"/>
      <c r="C677" s="197"/>
      <c r="D677" s="197"/>
      <c r="E677" s="197"/>
      <c r="F677" s="197"/>
      <c r="G677" s="197"/>
      <c r="H677" s="197"/>
      <c r="I677" s="197"/>
    </row>
    <row r="678" spans="2:9" x14ac:dyDescent="0.25">
      <c r="B678" s="197"/>
      <c r="C678" s="197"/>
      <c r="D678" s="197"/>
      <c r="E678" s="197"/>
      <c r="F678" s="197"/>
      <c r="G678" s="197"/>
      <c r="H678" s="197"/>
      <c r="I678" s="197"/>
    </row>
    <row r="679" spans="2:9" x14ac:dyDescent="0.25">
      <c r="B679" s="197"/>
      <c r="C679" s="197"/>
      <c r="D679" s="197"/>
      <c r="E679" s="197"/>
      <c r="F679" s="197"/>
      <c r="G679" s="197"/>
      <c r="H679" s="197"/>
      <c r="I679" s="197"/>
    </row>
    <row r="680" spans="2:9" x14ac:dyDescent="0.25">
      <c r="B680" s="197"/>
      <c r="C680" s="197"/>
      <c r="D680" s="197"/>
      <c r="E680" s="197"/>
      <c r="F680" s="197"/>
      <c r="G680" s="197"/>
      <c r="H680" s="197"/>
      <c r="I680" s="197"/>
    </row>
    <row r="681" spans="2:9" x14ac:dyDescent="0.25">
      <c r="B681" s="197"/>
      <c r="C681" s="197"/>
      <c r="D681" s="197"/>
      <c r="E681" s="197"/>
      <c r="F681" s="197"/>
      <c r="G681" s="197"/>
      <c r="H681" s="197"/>
      <c r="I681" s="197"/>
    </row>
    <row r="682" spans="2:9" x14ac:dyDescent="0.25">
      <c r="B682" s="197"/>
      <c r="C682" s="197"/>
      <c r="D682" s="197"/>
      <c r="E682" s="197"/>
      <c r="F682" s="197"/>
      <c r="G682" s="197"/>
      <c r="H682" s="197"/>
      <c r="I682" s="197"/>
    </row>
    <row r="683" spans="2:9" x14ac:dyDescent="0.25">
      <c r="B683" s="197"/>
      <c r="C683" s="197"/>
      <c r="D683" s="197"/>
      <c r="E683" s="197"/>
      <c r="F683" s="197"/>
      <c r="G683" s="197"/>
      <c r="H683" s="197"/>
      <c r="I683" s="197"/>
    </row>
    <row r="684" spans="2:9" x14ac:dyDescent="0.25">
      <c r="B684" s="197"/>
      <c r="C684" s="197"/>
      <c r="D684" s="197"/>
      <c r="E684" s="197"/>
      <c r="F684" s="197"/>
      <c r="G684" s="197"/>
      <c r="H684" s="197"/>
      <c r="I684" s="197"/>
    </row>
    <row r="685" spans="2:9" x14ac:dyDescent="0.25">
      <c r="B685" s="197"/>
      <c r="C685" s="197"/>
      <c r="D685" s="197"/>
      <c r="E685" s="197"/>
      <c r="F685" s="197"/>
      <c r="G685" s="197"/>
      <c r="H685" s="197"/>
      <c r="I685" s="197"/>
    </row>
    <row r="686" spans="2:9" x14ac:dyDescent="0.25">
      <c r="B686" s="197"/>
      <c r="C686" s="197"/>
      <c r="D686" s="197"/>
      <c r="E686" s="197"/>
      <c r="F686" s="197"/>
      <c r="G686" s="197"/>
      <c r="H686" s="197"/>
      <c r="I686" s="197"/>
    </row>
    <row r="687" spans="2:9" x14ac:dyDescent="0.25">
      <c r="B687" s="197"/>
      <c r="C687" s="197"/>
      <c r="D687" s="197"/>
      <c r="E687" s="197"/>
      <c r="F687" s="197"/>
      <c r="G687" s="197"/>
      <c r="H687" s="197"/>
      <c r="I687" s="197"/>
    </row>
    <row r="688" spans="2:9" x14ac:dyDescent="0.25">
      <c r="B688" s="197"/>
      <c r="C688" s="197"/>
      <c r="D688" s="197"/>
      <c r="E688" s="197"/>
      <c r="F688" s="197"/>
      <c r="G688" s="197"/>
      <c r="H688" s="197"/>
      <c r="I688" s="197"/>
    </row>
    <row r="689" spans="2:9" x14ac:dyDescent="0.25">
      <c r="B689" s="197"/>
      <c r="C689" s="197"/>
      <c r="D689" s="197"/>
      <c r="E689" s="197"/>
      <c r="F689" s="197"/>
      <c r="G689" s="197"/>
      <c r="H689" s="197"/>
      <c r="I689" s="197"/>
    </row>
    <row r="690" spans="2:9" x14ac:dyDescent="0.25">
      <c r="B690" s="197"/>
      <c r="C690" s="197"/>
      <c r="D690" s="197"/>
      <c r="E690" s="197"/>
      <c r="F690" s="197"/>
      <c r="G690" s="197"/>
      <c r="H690" s="197"/>
      <c r="I690" s="197"/>
    </row>
    <row r="691" spans="2:9" x14ac:dyDescent="0.25">
      <c r="B691" s="197"/>
      <c r="C691" s="197"/>
      <c r="D691" s="197"/>
      <c r="E691" s="197"/>
      <c r="F691" s="197"/>
      <c r="G691" s="197"/>
      <c r="H691" s="197"/>
      <c r="I691" s="197"/>
    </row>
    <row r="692" spans="2:9" x14ac:dyDescent="0.25">
      <c r="B692" s="197"/>
      <c r="C692" s="197"/>
      <c r="D692" s="197"/>
      <c r="E692" s="197"/>
      <c r="F692" s="197"/>
      <c r="G692" s="197"/>
      <c r="H692" s="197"/>
      <c r="I692" s="197"/>
    </row>
    <row r="693" spans="2:9" x14ac:dyDescent="0.25">
      <c r="B693" s="197"/>
      <c r="C693" s="197"/>
      <c r="D693" s="197"/>
      <c r="E693" s="197"/>
      <c r="F693" s="197"/>
      <c r="G693" s="197"/>
      <c r="H693" s="197"/>
      <c r="I693" s="197"/>
    </row>
    <row r="694" spans="2:9" x14ac:dyDescent="0.25">
      <c r="B694" s="197"/>
      <c r="C694" s="197"/>
      <c r="D694" s="197"/>
      <c r="E694" s="197"/>
      <c r="F694" s="197"/>
      <c r="G694" s="197"/>
      <c r="H694" s="197"/>
      <c r="I694" s="197"/>
    </row>
    <row r="695" spans="2:9" x14ac:dyDescent="0.25">
      <c r="B695" s="197"/>
      <c r="C695" s="197"/>
      <c r="D695" s="197"/>
      <c r="E695" s="197"/>
      <c r="F695" s="197"/>
      <c r="G695" s="197"/>
      <c r="H695" s="197"/>
      <c r="I695" s="197"/>
    </row>
    <row r="696" spans="2:9" x14ac:dyDescent="0.25">
      <c r="B696" s="197"/>
      <c r="C696" s="197"/>
      <c r="D696" s="197"/>
      <c r="E696" s="197"/>
      <c r="F696" s="197"/>
      <c r="G696" s="197"/>
      <c r="H696" s="197"/>
      <c r="I696" s="197"/>
    </row>
    <row r="697" spans="2:9" x14ac:dyDescent="0.25">
      <c r="B697" s="197"/>
      <c r="C697" s="197"/>
      <c r="D697" s="197"/>
      <c r="E697" s="197"/>
      <c r="F697" s="197"/>
      <c r="G697" s="197"/>
      <c r="H697" s="197"/>
      <c r="I697" s="197"/>
    </row>
    <row r="698" spans="2:9" x14ac:dyDescent="0.25">
      <c r="B698" s="197"/>
      <c r="C698" s="197"/>
      <c r="D698" s="197"/>
      <c r="E698" s="197"/>
      <c r="F698" s="197"/>
      <c r="G698" s="197"/>
      <c r="H698" s="197"/>
      <c r="I698" s="197"/>
    </row>
    <row r="699" spans="2:9" x14ac:dyDescent="0.25">
      <c r="B699" s="197"/>
      <c r="C699" s="197"/>
      <c r="D699" s="197"/>
      <c r="E699" s="197"/>
      <c r="F699" s="197"/>
      <c r="G699" s="197"/>
      <c r="H699" s="197"/>
      <c r="I699" s="197"/>
    </row>
    <row r="700" spans="2:9" x14ac:dyDescent="0.25">
      <c r="B700" s="197"/>
      <c r="C700" s="197"/>
      <c r="D700" s="197"/>
      <c r="E700" s="197"/>
      <c r="F700" s="197"/>
      <c r="G700" s="197"/>
      <c r="H700" s="197"/>
      <c r="I700" s="197"/>
    </row>
    <row r="701" spans="2:9" x14ac:dyDescent="0.25">
      <c r="B701" s="197"/>
      <c r="C701" s="197"/>
      <c r="D701" s="197"/>
      <c r="E701" s="197"/>
      <c r="F701" s="197"/>
      <c r="G701" s="197"/>
      <c r="H701" s="197"/>
      <c r="I701" s="197"/>
    </row>
    <row r="702" spans="2:9" x14ac:dyDescent="0.25">
      <c r="B702" s="197"/>
      <c r="C702" s="197"/>
      <c r="D702" s="197"/>
      <c r="E702" s="197"/>
      <c r="F702" s="197"/>
      <c r="G702" s="197"/>
      <c r="H702" s="197"/>
      <c r="I702" s="197"/>
    </row>
    <row r="703" spans="2:9" x14ac:dyDescent="0.25">
      <c r="B703" s="197"/>
      <c r="C703" s="197"/>
      <c r="D703" s="197"/>
      <c r="E703" s="197"/>
      <c r="F703" s="197"/>
      <c r="G703" s="197"/>
      <c r="H703" s="197"/>
      <c r="I703" s="197"/>
    </row>
    <row r="704" spans="2:9" x14ac:dyDescent="0.25">
      <c r="B704" s="197"/>
      <c r="C704" s="197"/>
      <c r="D704" s="197"/>
      <c r="E704" s="197"/>
      <c r="F704" s="197"/>
      <c r="G704" s="197"/>
      <c r="H704" s="197"/>
      <c r="I704" s="197"/>
    </row>
    <row r="705" spans="2:9" x14ac:dyDescent="0.25">
      <c r="B705" s="197"/>
      <c r="C705" s="197"/>
      <c r="D705" s="197"/>
      <c r="E705" s="197"/>
      <c r="F705" s="197"/>
      <c r="G705" s="197"/>
      <c r="H705" s="197"/>
      <c r="I705" s="197"/>
    </row>
    <row r="706" spans="2:9" x14ac:dyDescent="0.25">
      <c r="B706" s="197"/>
      <c r="C706" s="197"/>
      <c r="D706" s="197"/>
      <c r="E706" s="197"/>
      <c r="F706" s="197"/>
      <c r="G706" s="197"/>
      <c r="H706" s="197"/>
      <c r="I706" s="197"/>
    </row>
    <row r="707" spans="2:9" x14ac:dyDescent="0.25">
      <c r="B707" s="197"/>
      <c r="C707" s="197"/>
      <c r="D707" s="197"/>
      <c r="E707" s="197"/>
      <c r="F707" s="197"/>
      <c r="G707" s="197"/>
      <c r="H707" s="197"/>
      <c r="I707" s="197"/>
    </row>
    <row r="708" spans="2:9" x14ac:dyDescent="0.25">
      <c r="B708" s="197"/>
      <c r="C708" s="197"/>
      <c r="D708" s="197"/>
      <c r="E708" s="197"/>
      <c r="F708" s="197"/>
      <c r="G708" s="197"/>
      <c r="H708" s="197"/>
      <c r="I708" s="197"/>
    </row>
    <row r="709" spans="2:9" x14ac:dyDescent="0.25">
      <c r="B709" s="197"/>
      <c r="C709" s="197"/>
      <c r="D709" s="197"/>
      <c r="E709" s="197"/>
      <c r="F709" s="197"/>
      <c r="G709" s="197"/>
      <c r="H709" s="197"/>
      <c r="I709" s="197"/>
    </row>
    <row r="710" spans="2:9" x14ac:dyDescent="0.25">
      <c r="B710" s="197"/>
      <c r="C710" s="197"/>
      <c r="D710" s="197"/>
      <c r="E710" s="197"/>
      <c r="F710" s="197"/>
      <c r="G710" s="197"/>
      <c r="H710" s="197"/>
      <c r="I710" s="197"/>
    </row>
    <row r="711" spans="2:9" x14ac:dyDescent="0.25">
      <c r="B711" s="197"/>
      <c r="C711" s="197"/>
      <c r="D711" s="197"/>
      <c r="E711" s="197"/>
      <c r="F711" s="197"/>
      <c r="G711" s="197"/>
      <c r="H711" s="197"/>
      <c r="I711" s="197"/>
    </row>
    <row r="712" spans="2:9" x14ac:dyDescent="0.25">
      <c r="B712" s="197"/>
      <c r="C712" s="197"/>
      <c r="D712" s="197"/>
      <c r="E712" s="197"/>
      <c r="F712" s="197"/>
      <c r="G712" s="197"/>
      <c r="H712" s="197"/>
      <c r="I712" s="197"/>
    </row>
    <row r="713" spans="2:9" x14ac:dyDescent="0.25">
      <c r="B713" s="197"/>
      <c r="C713" s="197"/>
      <c r="D713" s="197"/>
      <c r="E713" s="197"/>
      <c r="F713" s="197"/>
      <c r="G713" s="197"/>
      <c r="H713" s="197"/>
      <c r="I713" s="197"/>
    </row>
    <row r="714" spans="2:9" x14ac:dyDescent="0.25">
      <c r="B714" s="197"/>
      <c r="C714" s="197"/>
      <c r="D714" s="197"/>
      <c r="E714" s="197"/>
      <c r="F714" s="197"/>
      <c r="G714" s="197"/>
      <c r="H714" s="197"/>
      <c r="I714" s="197"/>
    </row>
    <row r="715" spans="2:9" x14ac:dyDescent="0.25">
      <c r="B715" s="197"/>
      <c r="C715" s="197"/>
      <c r="D715" s="197"/>
      <c r="E715" s="197"/>
      <c r="F715" s="197"/>
      <c r="G715" s="197"/>
      <c r="H715" s="197"/>
      <c r="I715" s="197"/>
    </row>
    <row r="716" spans="2:9" x14ac:dyDescent="0.25">
      <c r="B716" s="197"/>
      <c r="C716" s="197"/>
      <c r="D716" s="197"/>
      <c r="E716" s="197"/>
      <c r="F716" s="197"/>
      <c r="G716" s="197"/>
      <c r="H716" s="197"/>
      <c r="I716" s="197"/>
    </row>
    <row r="717" spans="2:9" x14ac:dyDescent="0.25">
      <c r="B717" s="197"/>
      <c r="C717" s="197"/>
      <c r="D717" s="197"/>
      <c r="E717" s="197"/>
      <c r="F717" s="197"/>
      <c r="G717" s="197"/>
      <c r="H717" s="197"/>
      <c r="I717" s="197"/>
    </row>
    <row r="718" spans="2:9" x14ac:dyDescent="0.25">
      <c r="B718" s="197"/>
      <c r="C718" s="197"/>
      <c r="D718" s="197"/>
      <c r="E718" s="197"/>
      <c r="F718" s="197"/>
      <c r="G718" s="197"/>
      <c r="H718" s="197"/>
      <c r="I718" s="197"/>
    </row>
    <row r="719" spans="2:9" x14ac:dyDescent="0.25">
      <c r="B719" s="197"/>
      <c r="C719" s="197"/>
      <c r="D719" s="197"/>
      <c r="E719" s="197"/>
      <c r="F719" s="197"/>
      <c r="G719" s="197"/>
      <c r="H719" s="197"/>
      <c r="I719" s="197"/>
    </row>
    <row r="720" spans="2:9" x14ac:dyDescent="0.25">
      <c r="B720" s="197"/>
      <c r="C720" s="197"/>
      <c r="D720" s="197"/>
      <c r="E720" s="197"/>
      <c r="F720" s="197"/>
      <c r="G720" s="197"/>
      <c r="H720" s="197"/>
      <c r="I720" s="197"/>
    </row>
    <row r="721" spans="2:9" x14ac:dyDescent="0.25">
      <c r="B721" s="197"/>
      <c r="C721" s="197"/>
      <c r="D721" s="197"/>
      <c r="E721" s="197"/>
      <c r="F721" s="197"/>
      <c r="G721" s="197"/>
      <c r="H721" s="197"/>
      <c r="I721" s="197"/>
    </row>
    <row r="722" spans="2:9" x14ac:dyDescent="0.25">
      <c r="B722" s="197"/>
      <c r="C722" s="197"/>
      <c r="D722" s="197"/>
      <c r="E722" s="197"/>
      <c r="F722" s="197"/>
      <c r="G722" s="197"/>
      <c r="H722" s="197"/>
      <c r="I722" s="197"/>
    </row>
    <row r="723" spans="2:9" x14ac:dyDescent="0.25">
      <c r="B723" s="197"/>
      <c r="C723" s="197"/>
      <c r="D723" s="197"/>
      <c r="E723" s="197"/>
      <c r="F723" s="197"/>
      <c r="G723" s="197"/>
      <c r="H723" s="197"/>
      <c r="I723" s="197"/>
    </row>
    <row r="724" spans="2:9" x14ac:dyDescent="0.25">
      <c r="B724" s="197"/>
      <c r="C724" s="197"/>
      <c r="D724" s="197"/>
      <c r="E724" s="197"/>
      <c r="F724" s="197"/>
      <c r="G724" s="197"/>
      <c r="H724" s="197"/>
      <c r="I724" s="197"/>
    </row>
    <row r="725" spans="2:9" x14ac:dyDescent="0.25">
      <c r="B725" s="197"/>
      <c r="C725" s="197"/>
      <c r="D725" s="197"/>
      <c r="E725" s="197"/>
      <c r="F725" s="197"/>
      <c r="G725" s="197"/>
      <c r="H725" s="197"/>
      <c r="I725" s="197"/>
    </row>
    <row r="726" spans="2:9" x14ac:dyDescent="0.25">
      <c r="B726" s="197"/>
      <c r="C726" s="197"/>
      <c r="D726" s="197"/>
      <c r="E726" s="197"/>
      <c r="F726" s="197"/>
      <c r="G726" s="197"/>
      <c r="H726" s="197"/>
      <c r="I726" s="197"/>
    </row>
    <row r="727" spans="2:9" x14ac:dyDescent="0.25">
      <c r="B727" s="197"/>
      <c r="C727" s="197"/>
      <c r="D727" s="197"/>
      <c r="E727" s="197"/>
      <c r="F727" s="197"/>
      <c r="G727" s="197"/>
      <c r="H727" s="197"/>
      <c r="I727" s="197"/>
    </row>
    <row r="728" spans="2:9" x14ac:dyDescent="0.25">
      <c r="B728" s="197"/>
      <c r="C728" s="197"/>
      <c r="D728" s="197"/>
      <c r="E728" s="197"/>
      <c r="F728" s="197"/>
      <c r="G728" s="197"/>
      <c r="H728" s="197"/>
      <c r="I728" s="197"/>
    </row>
    <row r="729" spans="2:9" x14ac:dyDescent="0.25">
      <c r="B729" s="197"/>
      <c r="C729" s="197"/>
      <c r="D729" s="197"/>
      <c r="E729" s="197"/>
      <c r="F729" s="197"/>
      <c r="G729" s="197"/>
      <c r="H729" s="197"/>
      <c r="I729" s="197"/>
    </row>
    <row r="730" spans="2:9" x14ac:dyDescent="0.25">
      <c r="B730" s="197"/>
      <c r="C730" s="197"/>
      <c r="D730" s="197"/>
      <c r="E730" s="197"/>
      <c r="F730" s="197"/>
      <c r="G730" s="197"/>
      <c r="H730" s="197"/>
      <c r="I730" s="197"/>
    </row>
    <row r="731" spans="2:9" x14ac:dyDescent="0.25">
      <c r="B731" s="197"/>
      <c r="C731" s="197"/>
      <c r="D731" s="197"/>
      <c r="E731" s="197"/>
      <c r="F731" s="197"/>
      <c r="G731" s="197"/>
      <c r="H731" s="197"/>
      <c r="I731" s="197"/>
    </row>
    <row r="732" spans="2:9" x14ac:dyDescent="0.25">
      <c r="B732" s="197"/>
      <c r="C732" s="197"/>
      <c r="D732" s="197"/>
      <c r="E732" s="197"/>
      <c r="F732" s="197"/>
      <c r="G732" s="197"/>
      <c r="H732" s="197"/>
      <c r="I732" s="197"/>
    </row>
    <row r="733" spans="2:9" x14ac:dyDescent="0.25">
      <c r="B733" s="197"/>
      <c r="C733" s="197"/>
      <c r="D733" s="197"/>
      <c r="E733" s="197"/>
      <c r="F733" s="197"/>
      <c r="G733" s="197"/>
      <c r="H733" s="197"/>
      <c r="I733" s="197"/>
    </row>
    <row r="734" spans="2:9" x14ac:dyDescent="0.25">
      <c r="B734" s="197"/>
      <c r="C734" s="197"/>
      <c r="D734" s="197"/>
      <c r="E734" s="197"/>
      <c r="F734" s="197"/>
      <c r="G734" s="197"/>
      <c r="H734" s="197"/>
      <c r="I734" s="197"/>
    </row>
    <row r="735" spans="2:9" x14ac:dyDescent="0.25">
      <c r="B735" s="197"/>
      <c r="C735" s="197"/>
      <c r="D735" s="197"/>
      <c r="E735" s="197"/>
      <c r="F735" s="197"/>
      <c r="G735" s="197"/>
      <c r="H735" s="197"/>
      <c r="I735" s="197"/>
    </row>
    <row r="736" spans="2:9" x14ac:dyDescent="0.25">
      <c r="B736" s="197"/>
      <c r="C736" s="197"/>
      <c r="D736" s="197"/>
      <c r="E736" s="197"/>
      <c r="F736" s="197"/>
      <c r="G736" s="197"/>
      <c r="H736" s="197"/>
      <c r="I736" s="197"/>
    </row>
    <row r="737" spans="2:9" x14ac:dyDescent="0.25">
      <c r="B737" s="197"/>
      <c r="C737" s="197"/>
      <c r="D737" s="197"/>
      <c r="E737" s="197"/>
      <c r="F737" s="197"/>
      <c r="G737" s="197"/>
      <c r="H737" s="197"/>
      <c r="I737" s="197"/>
    </row>
    <row r="738" spans="2:9" x14ac:dyDescent="0.25">
      <c r="B738" s="197"/>
      <c r="C738" s="197"/>
      <c r="D738" s="197"/>
      <c r="E738" s="197"/>
      <c r="F738" s="197"/>
      <c r="G738" s="197"/>
      <c r="H738" s="197"/>
      <c r="I738" s="197"/>
    </row>
    <row r="739" spans="2:9" x14ac:dyDescent="0.25">
      <c r="B739" s="197"/>
      <c r="C739" s="197"/>
      <c r="D739" s="197"/>
      <c r="E739" s="197"/>
      <c r="F739" s="197"/>
      <c r="G739" s="197"/>
      <c r="H739" s="197"/>
      <c r="I739" s="197"/>
    </row>
    <row r="740" spans="2:9" x14ac:dyDescent="0.25">
      <c r="B740" s="197"/>
      <c r="C740" s="197"/>
      <c r="D740" s="197"/>
      <c r="E740" s="197"/>
      <c r="F740" s="197"/>
      <c r="G740" s="197"/>
      <c r="H740" s="197"/>
      <c r="I740" s="197"/>
    </row>
    <row r="741" spans="2:9" x14ac:dyDescent="0.25">
      <c r="B741" s="197"/>
      <c r="C741" s="197"/>
      <c r="D741" s="197"/>
      <c r="E741" s="197"/>
      <c r="F741" s="197"/>
      <c r="G741" s="197"/>
      <c r="H741" s="197"/>
      <c r="I741" s="197"/>
    </row>
    <row r="742" spans="2:9" x14ac:dyDescent="0.25">
      <c r="B742" s="197"/>
      <c r="C742" s="197"/>
      <c r="D742" s="197"/>
      <c r="E742" s="197"/>
      <c r="F742" s="197"/>
      <c r="G742" s="197"/>
      <c r="H742" s="197"/>
      <c r="I742" s="197"/>
    </row>
    <row r="743" spans="2:9" x14ac:dyDescent="0.25">
      <c r="B743" s="197"/>
      <c r="C743" s="197"/>
      <c r="D743" s="197"/>
      <c r="E743" s="197"/>
      <c r="F743" s="197"/>
      <c r="G743" s="197"/>
      <c r="H743" s="197"/>
      <c r="I743" s="197"/>
    </row>
    <row r="744" spans="2:9" x14ac:dyDescent="0.25">
      <c r="B744" s="197"/>
      <c r="C744" s="197"/>
      <c r="D744" s="197"/>
      <c r="E744" s="197"/>
      <c r="F744" s="197"/>
      <c r="G744" s="197"/>
      <c r="H744" s="197"/>
      <c r="I744" s="197"/>
    </row>
    <row r="745" spans="2:9" x14ac:dyDescent="0.25">
      <c r="B745" s="197"/>
      <c r="C745" s="197"/>
      <c r="D745" s="197"/>
      <c r="E745" s="197"/>
      <c r="F745" s="197"/>
      <c r="G745" s="197"/>
      <c r="H745" s="197"/>
      <c r="I745" s="197"/>
    </row>
    <row r="746" spans="2:9" x14ac:dyDescent="0.25">
      <c r="B746" s="197"/>
      <c r="C746" s="197"/>
      <c r="D746" s="197"/>
      <c r="E746" s="197"/>
      <c r="F746" s="197"/>
      <c r="G746" s="197"/>
      <c r="H746" s="197"/>
      <c r="I746" s="197"/>
    </row>
    <row r="747" spans="2:9" x14ac:dyDescent="0.25">
      <c r="B747" s="197"/>
      <c r="C747" s="197"/>
      <c r="D747" s="197"/>
      <c r="E747" s="197"/>
      <c r="F747" s="197"/>
      <c r="G747" s="197"/>
      <c r="H747" s="197"/>
      <c r="I747" s="197"/>
    </row>
    <row r="748" spans="2:9" x14ac:dyDescent="0.25">
      <c r="B748" s="197"/>
      <c r="C748" s="197"/>
      <c r="D748" s="197"/>
      <c r="E748" s="197"/>
      <c r="F748" s="197"/>
      <c r="G748" s="197"/>
      <c r="H748" s="197"/>
      <c r="I748" s="197"/>
    </row>
    <row r="749" spans="2:9" x14ac:dyDescent="0.25">
      <c r="B749" s="197"/>
      <c r="C749" s="197"/>
      <c r="D749" s="197"/>
      <c r="E749" s="197"/>
      <c r="F749" s="197"/>
      <c r="G749" s="197"/>
      <c r="H749" s="197"/>
      <c r="I749" s="197"/>
    </row>
    <row r="750" spans="2:9" x14ac:dyDescent="0.25">
      <c r="B750" s="197"/>
      <c r="C750" s="197"/>
      <c r="D750" s="197"/>
      <c r="E750" s="197"/>
      <c r="F750" s="197"/>
      <c r="G750" s="197"/>
      <c r="H750" s="197"/>
      <c r="I750" s="197"/>
    </row>
    <row r="751" spans="2:9" x14ac:dyDescent="0.25">
      <c r="B751" s="197"/>
      <c r="C751" s="197"/>
      <c r="D751" s="197"/>
      <c r="E751" s="197"/>
      <c r="F751" s="197"/>
      <c r="G751" s="197"/>
      <c r="H751" s="197"/>
      <c r="I751" s="197"/>
    </row>
    <row r="752" spans="2:9" x14ac:dyDescent="0.25">
      <c r="B752" s="197"/>
      <c r="C752" s="197"/>
      <c r="D752" s="197"/>
      <c r="E752" s="197"/>
      <c r="F752" s="197"/>
      <c r="G752" s="197"/>
      <c r="H752" s="197"/>
      <c r="I752" s="197"/>
    </row>
    <row r="753" spans="2:9" x14ac:dyDescent="0.25">
      <c r="B753" s="197"/>
      <c r="C753" s="197"/>
      <c r="D753" s="197"/>
      <c r="E753" s="197"/>
      <c r="F753" s="197"/>
      <c r="G753" s="197"/>
      <c r="H753" s="197"/>
      <c r="I753" s="197"/>
    </row>
    <row r="754" spans="2:9" x14ac:dyDescent="0.25">
      <c r="B754" s="197"/>
      <c r="C754" s="197"/>
      <c r="D754" s="197"/>
      <c r="E754" s="197"/>
      <c r="F754" s="197"/>
      <c r="G754" s="197"/>
      <c r="H754" s="197"/>
      <c r="I754" s="197"/>
    </row>
    <row r="755" spans="2:9" x14ac:dyDescent="0.25">
      <c r="B755" s="197"/>
      <c r="C755" s="197"/>
      <c r="D755" s="197"/>
      <c r="E755" s="197"/>
      <c r="F755" s="197"/>
      <c r="G755" s="197"/>
      <c r="H755" s="197"/>
      <c r="I755" s="197"/>
    </row>
    <row r="756" spans="2:9" x14ac:dyDescent="0.25">
      <c r="B756" s="197"/>
      <c r="C756" s="197"/>
      <c r="D756" s="197"/>
      <c r="E756" s="197"/>
      <c r="F756" s="197"/>
      <c r="G756" s="197"/>
      <c r="H756" s="197"/>
      <c r="I756" s="197"/>
    </row>
    <row r="757" spans="2:9" x14ac:dyDescent="0.25">
      <c r="B757" s="197"/>
      <c r="C757" s="197"/>
      <c r="D757" s="197"/>
      <c r="E757" s="197"/>
      <c r="F757" s="197"/>
      <c r="G757" s="197"/>
      <c r="H757" s="197"/>
      <c r="I757" s="197"/>
    </row>
    <row r="758" spans="2:9" x14ac:dyDescent="0.25">
      <c r="B758" s="197"/>
      <c r="C758" s="197"/>
      <c r="D758" s="197"/>
      <c r="E758" s="197"/>
      <c r="F758" s="197"/>
      <c r="G758" s="197"/>
      <c r="H758" s="197"/>
      <c r="I758" s="197"/>
    </row>
    <row r="759" spans="2:9" x14ac:dyDescent="0.25">
      <c r="B759" s="197"/>
      <c r="C759" s="197"/>
      <c r="D759" s="197"/>
      <c r="E759" s="197"/>
      <c r="F759" s="197"/>
      <c r="G759" s="197"/>
      <c r="H759" s="197"/>
      <c r="I759" s="197"/>
    </row>
    <row r="760" spans="2:9" x14ac:dyDescent="0.25">
      <c r="B760" s="197"/>
      <c r="C760" s="197"/>
      <c r="D760" s="197"/>
      <c r="E760" s="197"/>
      <c r="F760" s="197"/>
      <c r="G760" s="197"/>
      <c r="H760" s="197"/>
      <c r="I760" s="197"/>
    </row>
    <row r="761" spans="2:9" x14ac:dyDescent="0.25">
      <c r="B761" s="197"/>
      <c r="C761" s="197"/>
      <c r="D761" s="197"/>
      <c r="E761" s="197"/>
      <c r="F761" s="197"/>
      <c r="G761" s="197"/>
      <c r="H761" s="197"/>
      <c r="I761" s="197"/>
    </row>
    <row r="762" spans="2:9" x14ac:dyDescent="0.25">
      <c r="B762" s="197"/>
      <c r="C762" s="197"/>
      <c r="D762" s="197"/>
      <c r="E762" s="197"/>
      <c r="F762" s="197"/>
      <c r="G762" s="197"/>
      <c r="H762" s="197"/>
      <c r="I762" s="197"/>
    </row>
    <row r="763" spans="2:9" x14ac:dyDescent="0.25">
      <c r="B763" s="197"/>
      <c r="C763" s="197"/>
      <c r="D763" s="197"/>
      <c r="E763" s="197"/>
      <c r="F763" s="197"/>
      <c r="G763" s="197"/>
      <c r="H763" s="197"/>
      <c r="I763" s="197"/>
    </row>
    <row r="764" spans="2:9" x14ac:dyDescent="0.25">
      <c r="B764" s="197"/>
      <c r="C764" s="197"/>
      <c r="D764" s="197"/>
      <c r="E764" s="197"/>
      <c r="F764" s="197"/>
      <c r="G764" s="197"/>
      <c r="H764" s="197"/>
      <c r="I764" s="197"/>
    </row>
    <row r="765" spans="2:9" x14ac:dyDescent="0.25">
      <c r="B765" s="197"/>
      <c r="C765" s="197"/>
      <c r="D765" s="197"/>
      <c r="E765" s="197"/>
      <c r="F765" s="197"/>
      <c r="G765" s="197"/>
      <c r="H765" s="197"/>
      <c r="I765" s="197"/>
    </row>
    <row r="766" spans="2:9" x14ac:dyDescent="0.25">
      <c r="B766" s="197"/>
      <c r="C766" s="197"/>
      <c r="D766" s="197"/>
      <c r="E766" s="197"/>
      <c r="F766" s="197"/>
      <c r="G766" s="197"/>
      <c r="H766" s="197"/>
      <c r="I766" s="197"/>
    </row>
    <row r="767" spans="2:9" x14ac:dyDescent="0.25">
      <c r="B767" s="197"/>
      <c r="C767" s="197"/>
      <c r="D767" s="197"/>
      <c r="E767" s="197"/>
      <c r="F767" s="197"/>
      <c r="G767" s="197"/>
      <c r="H767" s="197"/>
      <c r="I767" s="197"/>
    </row>
    <row r="768" spans="2:9" x14ac:dyDescent="0.25">
      <c r="B768" s="197"/>
      <c r="C768" s="197"/>
      <c r="D768" s="197"/>
      <c r="E768" s="197"/>
      <c r="F768" s="197"/>
      <c r="G768" s="197"/>
      <c r="H768" s="197"/>
      <c r="I768" s="197"/>
    </row>
    <row r="769" spans="2:9" x14ac:dyDescent="0.25">
      <c r="B769" s="197"/>
      <c r="C769" s="197"/>
      <c r="D769" s="197"/>
      <c r="E769" s="197"/>
      <c r="F769" s="197"/>
      <c r="G769" s="197"/>
      <c r="H769" s="197"/>
      <c r="I769" s="197"/>
    </row>
    <row r="770" spans="2:9" x14ac:dyDescent="0.25">
      <c r="B770" s="197"/>
      <c r="C770" s="197"/>
      <c r="D770" s="197"/>
      <c r="E770" s="197"/>
      <c r="F770" s="197"/>
      <c r="G770" s="197"/>
      <c r="H770" s="197"/>
      <c r="I770" s="197"/>
    </row>
    <row r="771" spans="2:9" x14ac:dyDescent="0.25">
      <c r="B771" s="197"/>
      <c r="C771" s="197"/>
      <c r="D771" s="197"/>
      <c r="E771" s="197"/>
      <c r="F771" s="197"/>
      <c r="G771" s="197"/>
      <c r="H771" s="197"/>
      <c r="I771" s="197"/>
    </row>
    <row r="772" spans="2:9" x14ac:dyDescent="0.25">
      <c r="B772" s="197"/>
      <c r="C772" s="197"/>
      <c r="D772" s="197"/>
      <c r="E772" s="197"/>
      <c r="F772" s="197"/>
      <c r="G772" s="197"/>
      <c r="H772" s="197"/>
      <c r="I772" s="197"/>
    </row>
    <row r="773" spans="2:9" x14ac:dyDescent="0.25">
      <c r="B773" s="197"/>
      <c r="C773" s="197"/>
      <c r="D773" s="197"/>
      <c r="E773" s="197"/>
      <c r="F773" s="197"/>
      <c r="G773" s="197"/>
      <c r="H773" s="197"/>
      <c r="I773" s="197"/>
    </row>
    <row r="774" spans="2:9" x14ac:dyDescent="0.25">
      <c r="B774" s="197"/>
      <c r="C774" s="197"/>
      <c r="D774" s="197"/>
      <c r="E774" s="197"/>
      <c r="F774" s="197"/>
      <c r="G774" s="197"/>
      <c r="H774" s="197"/>
      <c r="I774" s="197"/>
    </row>
    <row r="775" spans="2:9" x14ac:dyDescent="0.25">
      <c r="B775" s="197"/>
      <c r="C775" s="197"/>
      <c r="D775" s="197"/>
      <c r="E775" s="197"/>
      <c r="F775" s="197"/>
      <c r="G775" s="197"/>
      <c r="H775" s="197"/>
      <c r="I775" s="197"/>
    </row>
    <row r="776" spans="2:9" x14ac:dyDescent="0.25">
      <c r="B776" s="197"/>
      <c r="C776" s="197"/>
      <c r="D776" s="197"/>
      <c r="E776" s="197"/>
      <c r="F776" s="197"/>
      <c r="G776" s="197"/>
      <c r="H776" s="197"/>
      <c r="I776" s="197"/>
    </row>
    <row r="777" spans="2:9" x14ac:dyDescent="0.25">
      <c r="B777" s="197"/>
      <c r="C777" s="197"/>
      <c r="D777" s="197"/>
      <c r="E777" s="197"/>
      <c r="F777" s="197"/>
      <c r="G777" s="197"/>
      <c r="H777" s="197"/>
      <c r="I777" s="197"/>
    </row>
    <row r="778" spans="2:9" x14ac:dyDescent="0.25">
      <c r="B778" s="197"/>
      <c r="C778" s="197"/>
      <c r="D778" s="197"/>
      <c r="E778" s="197"/>
      <c r="F778" s="197"/>
      <c r="G778" s="197"/>
      <c r="H778" s="197"/>
      <c r="I778" s="197"/>
    </row>
    <row r="779" spans="2:9" x14ac:dyDescent="0.25">
      <c r="B779" s="197"/>
      <c r="C779" s="197"/>
      <c r="D779" s="197"/>
      <c r="E779" s="197"/>
      <c r="F779" s="197"/>
      <c r="G779" s="197"/>
      <c r="H779" s="197"/>
      <c r="I779" s="197"/>
    </row>
    <row r="780" spans="2:9" x14ac:dyDescent="0.25">
      <c r="B780" s="197"/>
      <c r="C780" s="197"/>
      <c r="D780" s="197"/>
      <c r="E780" s="197"/>
      <c r="F780" s="197"/>
      <c r="G780" s="197"/>
      <c r="H780" s="197"/>
      <c r="I780" s="197"/>
    </row>
    <row r="781" spans="2:9" x14ac:dyDescent="0.25">
      <c r="B781" s="197"/>
      <c r="C781" s="197"/>
      <c r="D781" s="197"/>
      <c r="E781" s="197"/>
      <c r="F781" s="197"/>
      <c r="G781" s="197"/>
      <c r="H781" s="197"/>
      <c r="I781" s="197"/>
    </row>
    <row r="782" spans="2:9" x14ac:dyDescent="0.25">
      <c r="B782" s="197"/>
      <c r="C782" s="197"/>
      <c r="D782" s="197"/>
      <c r="E782" s="197"/>
      <c r="F782" s="197"/>
      <c r="G782" s="197"/>
      <c r="H782" s="197"/>
      <c r="I782" s="197"/>
    </row>
    <row r="783" spans="2:9" x14ac:dyDescent="0.25">
      <c r="B783" s="197"/>
      <c r="C783" s="197"/>
      <c r="D783" s="197"/>
      <c r="E783" s="197"/>
      <c r="F783" s="197"/>
      <c r="G783" s="197"/>
      <c r="H783" s="197"/>
      <c r="I783" s="197"/>
    </row>
    <row r="784" spans="2:9" x14ac:dyDescent="0.25">
      <c r="B784" s="197"/>
      <c r="C784" s="197"/>
      <c r="D784" s="197"/>
      <c r="E784" s="197"/>
      <c r="F784" s="197"/>
      <c r="G784" s="197"/>
      <c r="H784" s="197"/>
      <c r="I784" s="197"/>
    </row>
    <row r="785" spans="2:9" x14ac:dyDescent="0.25">
      <c r="B785" s="197"/>
      <c r="C785" s="197"/>
      <c r="D785" s="197"/>
      <c r="E785" s="197"/>
      <c r="F785" s="197"/>
      <c r="G785" s="197"/>
      <c r="H785" s="197"/>
      <c r="I785" s="197"/>
    </row>
    <row r="786" spans="2:9" x14ac:dyDescent="0.25">
      <c r="B786" s="197"/>
      <c r="C786" s="197"/>
      <c r="D786" s="197"/>
      <c r="E786" s="197"/>
      <c r="F786" s="197"/>
      <c r="G786" s="197"/>
      <c r="H786" s="197"/>
      <c r="I786" s="197"/>
    </row>
    <row r="787" spans="2:9" x14ac:dyDescent="0.25">
      <c r="B787" s="197"/>
      <c r="C787" s="197"/>
      <c r="D787" s="197"/>
      <c r="E787" s="197"/>
      <c r="F787" s="197"/>
      <c r="G787" s="197"/>
      <c r="H787" s="197"/>
      <c r="I787" s="197"/>
    </row>
    <row r="788" spans="2:9" x14ac:dyDescent="0.25">
      <c r="B788" s="197"/>
      <c r="C788" s="197"/>
      <c r="D788" s="197"/>
      <c r="E788" s="197"/>
      <c r="F788" s="197"/>
      <c r="G788" s="197"/>
      <c r="H788" s="197"/>
      <c r="I788" s="197"/>
    </row>
    <row r="789" spans="2:9" x14ac:dyDescent="0.25">
      <c r="B789" s="197"/>
      <c r="C789" s="197"/>
      <c r="D789" s="197"/>
      <c r="E789" s="197"/>
      <c r="F789" s="197"/>
      <c r="G789" s="197"/>
      <c r="H789" s="197"/>
      <c r="I789" s="197"/>
    </row>
    <row r="790" spans="2:9" x14ac:dyDescent="0.25">
      <c r="B790" s="197"/>
      <c r="C790" s="197"/>
      <c r="D790" s="197"/>
      <c r="E790" s="197"/>
      <c r="F790" s="197"/>
      <c r="G790" s="197"/>
      <c r="H790" s="197"/>
      <c r="I790" s="197"/>
    </row>
    <row r="791" spans="2:9" x14ac:dyDescent="0.25">
      <c r="B791" s="197"/>
      <c r="C791" s="197"/>
      <c r="D791" s="197"/>
      <c r="E791" s="197"/>
      <c r="F791" s="197"/>
      <c r="G791" s="197"/>
      <c r="H791" s="197"/>
      <c r="I791" s="197"/>
    </row>
    <row r="792" spans="2:9" x14ac:dyDescent="0.25">
      <c r="B792" s="197"/>
      <c r="C792" s="197"/>
      <c r="D792" s="197"/>
      <c r="E792" s="197"/>
      <c r="F792" s="197"/>
      <c r="G792" s="197"/>
      <c r="H792" s="197"/>
      <c r="I792" s="197"/>
    </row>
    <row r="793" spans="2:9" x14ac:dyDescent="0.25">
      <c r="B793" s="197"/>
      <c r="C793" s="197"/>
      <c r="D793" s="197"/>
      <c r="E793" s="197"/>
      <c r="F793" s="197"/>
      <c r="G793" s="197"/>
      <c r="H793" s="197"/>
      <c r="I793" s="197"/>
    </row>
    <row r="794" spans="2:9" x14ac:dyDescent="0.25">
      <c r="B794" s="197"/>
      <c r="C794" s="197"/>
      <c r="D794" s="197"/>
      <c r="E794" s="197"/>
      <c r="F794" s="197"/>
      <c r="G794" s="197"/>
      <c r="H794" s="197"/>
      <c r="I794" s="197"/>
    </row>
    <row r="795" spans="2:9" x14ac:dyDescent="0.25">
      <c r="B795" s="197"/>
      <c r="C795" s="197"/>
      <c r="D795" s="197"/>
      <c r="E795" s="197"/>
      <c r="F795" s="197"/>
      <c r="G795" s="197"/>
      <c r="H795" s="197"/>
      <c r="I795" s="197"/>
    </row>
    <row r="796" spans="2:9" x14ac:dyDescent="0.25">
      <c r="B796" s="197"/>
      <c r="C796" s="197"/>
      <c r="D796" s="197"/>
      <c r="E796" s="197"/>
      <c r="F796" s="197"/>
      <c r="G796" s="197"/>
      <c r="H796" s="197"/>
      <c r="I796" s="197"/>
    </row>
    <row r="797" spans="2:9" x14ac:dyDescent="0.25">
      <c r="B797" s="197"/>
      <c r="C797" s="197"/>
      <c r="D797" s="197"/>
      <c r="E797" s="197"/>
      <c r="F797" s="197"/>
      <c r="G797" s="197"/>
      <c r="H797" s="197"/>
      <c r="I797" s="197"/>
    </row>
    <row r="798" spans="2:9" x14ac:dyDescent="0.25">
      <c r="B798" s="197"/>
      <c r="C798" s="197"/>
      <c r="D798" s="197"/>
      <c r="E798" s="197"/>
      <c r="F798" s="197"/>
      <c r="G798" s="197"/>
      <c r="H798" s="197"/>
      <c r="I798" s="197"/>
    </row>
    <row r="799" spans="2:9" x14ac:dyDescent="0.25">
      <c r="B799" s="197"/>
      <c r="C799" s="197"/>
      <c r="D799" s="197"/>
      <c r="E799" s="197"/>
      <c r="F799" s="197"/>
      <c r="G799" s="197"/>
      <c r="H799" s="197"/>
      <c r="I799" s="197"/>
    </row>
    <row r="800" spans="2:9" x14ac:dyDescent="0.25">
      <c r="B800" s="197"/>
      <c r="C800" s="197"/>
      <c r="D800" s="197"/>
      <c r="E800" s="197"/>
      <c r="F800" s="197"/>
      <c r="G800" s="197"/>
      <c r="H800" s="197"/>
      <c r="I800" s="197"/>
    </row>
    <row r="801" spans="2:9" x14ac:dyDescent="0.25">
      <c r="B801" s="197"/>
      <c r="C801" s="197"/>
      <c r="D801" s="197"/>
      <c r="E801" s="197"/>
      <c r="F801" s="197"/>
      <c r="G801" s="197"/>
      <c r="H801" s="197"/>
      <c r="I801" s="197"/>
    </row>
    <row r="802" spans="2:9" x14ac:dyDescent="0.25">
      <c r="B802" s="197"/>
      <c r="C802" s="197"/>
      <c r="D802" s="197"/>
      <c r="E802" s="197"/>
      <c r="F802" s="197"/>
      <c r="G802" s="197"/>
      <c r="H802" s="197"/>
      <c r="I802" s="197"/>
    </row>
    <row r="803" spans="2:9" x14ac:dyDescent="0.25">
      <c r="B803" s="197"/>
      <c r="C803" s="197"/>
      <c r="D803" s="197"/>
      <c r="E803" s="197"/>
      <c r="F803" s="197"/>
      <c r="G803" s="197"/>
      <c r="H803" s="197"/>
      <c r="I803" s="197"/>
    </row>
    <row r="804" spans="2:9" x14ac:dyDescent="0.25">
      <c r="B804" s="197"/>
      <c r="C804" s="197"/>
      <c r="D804" s="197"/>
      <c r="E804" s="197"/>
      <c r="F804" s="197"/>
      <c r="G804" s="197"/>
      <c r="H804" s="197"/>
      <c r="I804" s="197"/>
    </row>
    <row r="805" spans="2:9" x14ac:dyDescent="0.25">
      <c r="B805" s="197"/>
      <c r="C805" s="197"/>
      <c r="D805" s="197"/>
      <c r="E805" s="197"/>
      <c r="F805" s="197"/>
      <c r="G805" s="197"/>
      <c r="H805" s="197"/>
      <c r="I805" s="197"/>
    </row>
    <row r="806" spans="2:9" x14ac:dyDescent="0.25">
      <c r="B806" s="197"/>
      <c r="C806" s="197"/>
      <c r="D806" s="197"/>
      <c r="E806" s="197"/>
      <c r="F806" s="197"/>
      <c r="G806" s="197"/>
      <c r="H806" s="197"/>
      <c r="I806" s="197"/>
    </row>
    <row r="807" spans="2:9" x14ac:dyDescent="0.25">
      <c r="B807" s="197"/>
      <c r="C807" s="197"/>
      <c r="D807" s="197"/>
      <c r="E807" s="197"/>
      <c r="F807" s="197"/>
      <c r="G807" s="197"/>
      <c r="H807" s="197"/>
      <c r="I807" s="197"/>
    </row>
    <row r="808" spans="2:9" x14ac:dyDescent="0.25">
      <c r="B808" s="197"/>
      <c r="C808" s="197"/>
      <c r="D808" s="197"/>
      <c r="E808" s="197"/>
      <c r="F808" s="197"/>
      <c r="G808" s="197"/>
      <c r="H808" s="197"/>
      <c r="I808" s="197"/>
    </row>
    <row r="809" spans="2:9" x14ac:dyDescent="0.25">
      <c r="B809" s="197"/>
      <c r="C809" s="197"/>
      <c r="D809" s="197"/>
      <c r="E809" s="197"/>
      <c r="F809" s="197"/>
      <c r="G809" s="197"/>
      <c r="H809" s="197"/>
      <c r="I809" s="197"/>
    </row>
    <row r="810" spans="2:9" x14ac:dyDescent="0.25">
      <c r="B810" s="197"/>
      <c r="C810" s="197"/>
      <c r="D810" s="197"/>
      <c r="E810" s="197"/>
      <c r="F810" s="197"/>
      <c r="G810" s="197"/>
      <c r="H810" s="197"/>
      <c r="I810" s="197"/>
    </row>
    <row r="811" spans="2:9" x14ac:dyDescent="0.25">
      <c r="B811" s="197"/>
      <c r="C811" s="197"/>
      <c r="D811" s="197"/>
      <c r="E811" s="197"/>
      <c r="F811" s="197"/>
      <c r="G811" s="197"/>
      <c r="H811" s="197"/>
      <c r="I811" s="197"/>
    </row>
    <row r="812" spans="2:9" x14ac:dyDescent="0.25">
      <c r="B812" s="197"/>
      <c r="C812" s="197"/>
      <c r="D812" s="197"/>
      <c r="E812" s="197"/>
      <c r="F812" s="197"/>
      <c r="G812" s="197"/>
      <c r="H812" s="197"/>
      <c r="I812" s="197"/>
    </row>
    <row r="813" spans="2:9" x14ac:dyDescent="0.25">
      <c r="B813" s="197"/>
      <c r="C813" s="197"/>
      <c r="D813" s="197"/>
      <c r="E813" s="197"/>
      <c r="F813" s="197"/>
      <c r="G813" s="197"/>
      <c r="H813" s="197"/>
      <c r="I813" s="197"/>
    </row>
    <row r="814" spans="2:9" x14ac:dyDescent="0.25">
      <c r="B814" s="197"/>
      <c r="C814" s="197"/>
      <c r="D814" s="197"/>
      <c r="E814" s="197"/>
      <c r="F814" s="197"/>
      <c r="G814" s="197"/>
      <c r="H814" s="197"/>
      <c r="I814" s="197"/>
    </row>
    <row r="815" spans="2:9" x14ac:dyDescent="0.25">
      <c r="B815" s="197"/>
      <c r="C815" s="197"/>
      <c r="D815" s="197"/>
      <c r="E815" s="197"/>
      <c r="F815" s="197"/>
      <c r="G815" s="197"/>
      <c r="H815" s="197"/>
      <c r="I815" s="197"/>
    </row>
    <row r="816" spans="2:9" x14ac:dyDescent="0.25">
      <c r="B816" s="197"/>
      <c r="C816" s="197"/>
      <c r="D816" s="197"/>
      <c r="E816" s="197"/>
      <c r="F816" s="197"/>
      <c r="G816" s="197"/>
      <c r="H816" s="197"/>
      <c r="I816" s="197"/>
    </row>
    <row r="817" spans="2:9" x14ac:dyDescent="0.25">
      <c r="B817" s="197"/>
      <c r="C817" s="197"/>
      <c r="D817" s="197"/>
      <c r="E817" s="197"/>
      <c r="F817" s="197"/>
      <c r="G817" s="197"/>
      <c r="H817" s="197"/>
      <c r="I817" s="197"/>
    </row>
    <row r="818" spans="2:9" x14ac:dyDescent="0.25">
      <c r="B818" s="197"/>
      <c r="C818" s="197"/>
      <c r="D818" s="197"/>
      <c r="E818" s="197"/>
      <c r="F818" s="197"/>
      <c r="G818" s="197"/>
      <c r="H818" s="197"/>
      <c r="I818" s="197"/>
    </row>
    <row r="819" spans="2:9" x14ac:dyDescent="0.25">
      <c r="B819" s="197"/>
      <c r="C819" s="197"/>
      <c r="D819" s="197"/>
      <c r="E819" s="197"/>
      <c r="F819" s="197"/>
      <c r="G819" s="197"/>
      <c r="H819" s="197"/>
      <c r="I819" s="197"/>
    </row>
    <row r="820" spans="2:9" x14ac:dyDescent="0.25">
      <c r="B820" s="197"/>
      <c r="C820" s="197"/>
      <c r="D820" s="197"/>
      <c r="E820" s="197"/>
      <c r="F820" s="197"/>
      <c r="G820" s="197"/>
      <c r="H820" s="197"/>
      <c r="I820" s="197"/>
    </row>
    <row r="821" spans="2:9" x14ac:dyDescent="0.25">
      <c r="B821" s="197"/>
      <c r="C821" s="197"/>
      <c r="D821" s="197"/>
      <c r="E821" s="197"/>
      <c r="F821" s="197"/>
      <c r="G821" s="197"/>
      <c r="H821" s="197"/>
      <c r="I821" s="197"/>
    </row>
    <row r="822" spans="2:9" x14ac:dyDescent="0.25">
      <c r="B822" s="197"/>
      <c r="C822" s="197"/>
      <c r="D822" s="197"/>
      <c r="E822" s="197"/>
      <c r="F822" s="197"/>
      <c r="G822" s="197"/>
      <c r="H822" s="197"/>
      <c r="I822" s="197"/>
    </row>
    <row r="823" spans="2:9" x14ac:dyDescent="0.25">
      <c r="B823" s="197"/>
      <c r="C823" s="197"/>
      <c r="D823" s="197"/>
      <c r="E823" s="197"/>
      <c r="F823" s="197"/>
      <c r="G823" s="197"/>
      <c r="H823" s="197"/>
      <c r="I823" s="197"/>
    </row>
    <row r="824" spans="2:9" x14ac:dyDescent="0.25">
      <c r="B824" s="197"/>
      <c r="C824" s="197"/>
      <c r="D824" s="197"/>
      <c r="E824" s="197"/>
      <c r="F824" s="197"/>
      <c r="G824" s="197"/>
      <c r="H824" s="197"/>
      <c r="I824" s="197"/>
    </row>
    <row r="825" spans="2:9" x14ac:dyDescent="0.25">
      <c r="B825" s="197"/>
      <c r="C825" s="197"/>
      <c r="D825" s="197"/>
      <c r="E825" s="197"/>
      <c r="F825" s="197"/>
      <c r="G825" s="197"/>
      <c r="H825" s="197"/>
      <c r="I825" s="197"/>
    </row>
    <row r="826" spans="2:9" x14ac:dyDescent="0.25">
      <c r="B826" s="197"/>
      <c r="C826" s="197"/>
      <c r="D826" s="197"/>
      <c r="E826" s="197"/>
      <c r="F826" s="197"/>
      <c r="G826" s="197"/>
      <c r="H826" s="197"/>
      <c r="I826" s="197"/>
    </row>
    <row r="827" spans="2:9" x14ac:dyDescent="0.25">
      <c r="B827" s="197"/>
      <c r="C827" s="197"/>
      <c r="D827" s="197"/>
      <c r="E827" s="197"/>
      <c r="F827" s="197"/>
      <c r="G827" s="197"/>
      <c r="H827" s="197"/>
      <c r="I827" s="197"/>
    </row>
    <row r="828" spans="2:9" x14ac:dyDescent="0.25">
      <c r="B828" s="197"/>
      <c r="C828" s="197"/>
      <c r="D828" s="197"/>
      <c r="E828" s="197"/>
      <c r="F828" s="197"/>
      <c r="G828" s="197"/>
      <c r="H828" s="197"/>
      <c r="I828" s="197"/>
    </row>
    <row r="829" spans="2:9" x14ac:dyDescent="0.25">
      <c r="B829" s="197"/>
      <c r="C829" s="197"/>
      <c r="D829" s="197"/>
      <c r="E829" s="197"/>
      <c r="F829" s="197"/>
      <c r="G829" s="197"/>
      <c r="H829" s="197"/>
      <c r="I829" s="197"/>
    </row>
    <row r="830" spans="2:9" x14ac:dyDescent="0.25">
      <c r="B830" s="197"/>
      <c r="C830" s="197"/>
      <c r="D830" s="197"/>
      <c r="E830" s="197"/>
      <c r="F830" s="197"/>
      <c r="G830" s="197"/>
      <c r="H830" s="197"/>
      <c r="I830" s="197"/>
    </row>
    <row r="831" spans="2:9" x14ac:dyDescent="0.25">
      <c r="B831" s="197"/>
      <c r="C831" s="197"/>
      <c r="D831" s="197"/>
      <c r="E831" s="197"/>
      <c r="F831" s="197"/>
      <c r="G831" s="197"/>
      <c r="H831" s="197"/>
      <c r="I831" s="197"/>
    </row>
    <row r="832" spans="2:9" x14ac:dyDescent="0.25">
      <c r="B832" s="197"/>
      <c r="C832" s="197"/>
      <c r="D832" s="197"/>
      <c r="E832" s="197"/>
      <c r="F832" s="197"/>
      <c r="G832" s="197"/>
      <c r="H832" s="197"/>
      <c r="I832" s="197"/>
    </row>
    <row r="833" spans="2:9" x14ac:dyDescent="0.25">
      <c r="B833" s="197"/>
      <c r="C833" s="197"/>
      <c r="D833" s="197"/>
      <c r="E833" s="197"/>
      <c r="F833" s="197"/>
      <c r="G833" s="197"/>
      <c r="H833" s="197"/>
      <c r="I833" s="197"/>
    </row>
    <row r="834" spans="2:9" x14ac:dyDescent="0.25">
      <c r="B834" s="197"/>
      <c r="C834" s="197"/>
      <c r="D834" s="197"/>
      <c r="E834" s="197"/>
      <c r="F834" s="197"/>
      <c r="G834" s="197"/>
      <c r="H834" s="197"/>
      <c r="I834" s="197"/>
    </row>
    <row r="835" spans="2:9" x14ac:dyDescent="0.25">
      <c r="B835" s="197"/>
      <c r="C835" s="197"/>
      <c r="D835" s="197"/>
      <c r="E835" s="197"/>
      <c r="F835" s="197"/>
      <c r="G835" s="197"/>
      <c r="H835" s="197"/>
      <c r="I835" s="197"/>
    </row>
    <row r="836" spans="2:9" x14ac:dyDescent="0.25">
      <c r="B836" s="197"/>
      <c r="C836" s="197"/>
      <c r="D836" s="197"/>
      <c r="E836" s="197"/>
      <c r="F836" s="197"/>
      <c r="G836" s="197"/>
      <c r="H836" s="197"/>
      <c r="I836" s="197"/>
    </row>
    <row r="837" spans="2:9" x14ac:dyDescent="0.25">
      <c r="B837" s="197"/>
      <c r="C837" s="197"/>
      <c r="D837" s="197"/>
      <c r="E837" s="197"/>
      <c r="F837" s="197"/>
      <c r="G837" s="197"/>
      <c r="H837" s="197"/>
      <c r="I837" s="197"/>
    </row>
    <row r="838" spans="2:9" x14ac:dyDescent="0.25">
      <c r="B838" s="197"/>
      <c r="C838" s="197"/>
      <c r="D838" s="197"/>
      <c r="E838" s="197"/>
      <c r="F838" s="197"/>
      <c r="G838" s="197"/>
      <c r="H838" s="197"/>
      <c r="I838" s="197"/>
    </row>
    <row r="839" spans="2:9" x14ac:dyDescent="0.25">
      <c r="B839" s="197"/>
      <c r="C839" s="197"/>
      <c r="D839" s="197"/>
      <c r="E839" s="197"/>
      <c r="F839" s="197"/>
      <c r="G839" s="197"/>
      <c r="H839" s="197"/>
      <c r="I839" s="197"/>
    </row>
    <row r="840" spans="2:9" x14ac:dyDescent="0.25">
      <c r="B840" s="197"/>
      <c r="C840" s="197"/>
      <c r="D840" s="197"/>
      <c r="E840" s="197"/>
      <c r="F840" s="197"/>
      <c r="G840" s="197"/>
      <c r="H840" s="197"/>
      <c r="I840" s="197"/>
    </row>
    <row r="841" spans="2:9" x14ac:dyDescent="0.25">
      <c r="B841" s="197"/>
      <c r="C841" s="197"/>
      <c r="D841" s="197"/>
      <c r="E841" s="197"/>
      <c r="F841" s="197"/>
      <c r="G841" s="197"/>
      <c r="H841" s="197"/>
      <c r="I841" s="197"/>
    </row>
    <row r="842" spans="2:9" x14ac:dyDescent="0.25">
      <c r="B842" s="197"/>
      <c r="C842" s="197"/>
      <c r="D842" s="197"/>
      <c r="E842" s="197"/>
      <c r="F842" s="197"/>
      <c r="G842" s="197"/>
      <c r="H842" s="197"/>
      <c r="I842" s="197"/>
    </row>
    <row r="843" spans="2:9" x14ac:dyDescent="0.25">
      <c r="B843" s="197"/>
      <c r="C843" s="197"/>
      <c r="D843" s="197"/>
      <c r="E843" s="197"/>
      <c r="F843" s="197"/>
      <c r="G843" s="197"/>
      <c r="H843" s="197"/>
      <c r="I843" s="197"/>
    </row>
    <row r="844" spans="2:9" x14ac:dyDescent="0.25">
      <c r="B844" s="197"/>
      <c r="C844" s="197"/>
      <c r="D844" s="197"/>
      <c r="E844" s="197"/>
      <c r="F844" s="197"/>
      <c r="G844" s="197"/>
      <c r="H844" s="197"/>
      <c r="I844" s="197"/>
    </row>
    <row r="845" spans="2:9" x14ac:dyDescent="0.25">
      <c r="B845" s="197"/>
      <c r="C845" s="197"/>
      <c r="D845" s="197"/>
      <c r="E845" s="197"/>
      <c r="F845" s="197"/>
      <c r="G845" s="197"/>
      <c r="H845" s="197"/>
      <c r="I845" s="197"/>
    </row>
    <row r="846" spans="2:9" x14ac:dyDescent="0.25">
      <c r="B846" s="197"/>
      <c r="C846" s="197"/>
      <c r="D846" s="197"/>
      <c r="E846" s="197"/>
      <c r="F846" s="197"/>
      <c r="G846" s="197"/>
      <c r="H846" s="197"/>
      <c r="I846" s="197"/>
    </row>
    <row r="847" spans="2:9" x14ac:dyDescent="0.25">
      <c r="B847" s="197"/>
      <c r="C847" s="197"/>
      <c r="D847" s="197"/>
      <c r="E847" s="197"/>
      <c r="F847" s="197"/>
      <c r="G847" s="197"/>
      <c r="H847" s="197"/>
      <c r="I847" s="197"/>
    </row>
    <row r="848" spans="2:9" x14ac:dyDescent="0.25">
      <c r="B848" s="197"/>
      <c r="C848" s="197"/>
      <c r="D848" s="197"/>
      <c r="E848" s="197"/>
      <c r="F848" s="197"/>
      <c r="G848" s="197"/>
      <c r="H848" s="197"/>
      <c r="I848" s="197"/>
    </row>
    <row r="849" spans="2:9" x14ac:dyDescent="0.25">
      <c r="B849" s="197"/>
      <c r="C849" s="197"/>
      <c r="D849" s="197"/>
      <c r="E849" s="197"/>
      <c r="F849" s="197"/>
      <c r="G849" s="197"/>
      <c r="H849" s="197"/>
      <c r="I849" s="197"/>
    </row>
    <row r="850" spans="2:9" x14ac:dyDescent="0.25">
      <c r="B850" s="197"/>
      <c r="C850" s="197"/>
      <c r="D850" s="197"/>
      <c r="E850" s="197"/>
      <c r="F850" s="197"/>
      <c r="G850" s="197"/>
      <c r="H850" s="197"/>
      <c r="I850" s="197"/>
    </row>
    <row r="851" spans="2:9" x14ac:dyDescent="0.25">
      <c r="B851" s="197"/>
      <c r="C851" s="197"/>
      <c r="D851" s="197"/>
      <c r="E851" s="197"/>
      <c r="F851" s="197"/>
      <c r="G851" s="197"/>
      <c r="H851" s="197"/>
      <c r="I851" s="197"/>
    </row>
    <row r="852" spans="2:9" x14ac:dyDescent="0.25">
      <c r="B852" s="197"/>
      <c r="C852" s="197"/>
      <c r="D852" s="197"/>
      <c r="E852" s="197"/>
      <c r="F852" s="197"/>
      <c r="G852" s="197"/>
      <c r="H852" s="197"/>
      <c r="I852" s="197"/>
    </row>
    <row r="853" spans="2:9" x14ac:dyDescent="0.25">
      <c r="B853" s="197"/>
      <c r="C853" s="197"/>
      <c r="D853" s="197"/>
      <c r="E853" s="197"/>
      <c r="F853" s="197"/>
      <c r="G853" s="197"/>
      <c r="H853" s="197"/>
      <c r="I853" s="197"/>
    </row>
    <row r="854" spans="2:9" x14ac:dyDescent="0.25">
      <c r="B854" s="197"/>
      <c r="C854" s="197"/>
      <c r="D854" s="197"/>
      <c r="E854" s="197"/>
      <c r="F854" s="197"/>
      <c r="G854" s="197"/>
      <c r="H854" s="197"/>
      <c r="I854" s="197"/>
    </row>
    <row r="855" spans="2:9" x14ac:dyDescent="0.25">
      <c r="B855" s="197"/>
      <c r="C855" s="197"/>
      <c r="D855" s="197"/>
      <c r="E855" s="197"/>
      <c r="F855" s="197"/>
      <c r="G855" s="197"/>
      <c r="H855" s="197"/>
      <c r="I855" s="197"/>
    </row>
    <row r="856" spans="2:9" x14ac:dyDescent="0.25">
      <c r="B856" s="197"/>
      <c r="C856" s="197"/>
      <c r="D856" s="197"/>
      <c r="E856" s="197"/>
      <c r="F856" s="197"/>
      <c r="G856" s="197"/>
      <c r="H856" s="197"/>
      <c r="I856" s="197"/>
    </row>
    <row r="857" spans="2:9" x14ac:dyDescent="0.25">
      <c r="B857" s="197"/>
      <c r="C857" s="197"/>
      <c r="D857" s="197"/>
      <c r="E857" s="197"/>
      <c r="F857" s="197"/>
      <c r="G857" s="197"/>
      <c r="H857" s="197"/>
      <c r="I857" s="197"/>
    </row>
    <row r="858" spans="2:9" x14ac:dyDescent="0.25">
      <c r="B858" s="197"/>
      <c r="C858" s="197"/>
      <c r="D858" s="197"/>
      <c r="E858" s="197"/>
      <c r="F858" s="197"/>
      <c r="G858" s="197"/>
      <c r="H858" s="197"/>
      <c r="I858" s="197"/>
    </row>
    <row r="859" spans="2:9" x14ac:dyDescent="0.25">
      <c r="B859" s="197"/>
      <c r="C859" s="197"/>
      <c r="D859" s="197"/>
      <c r="E859" s="197"/>
      <c r="F859" s="197"/>
      <c r="G859" s="197"/>
      <c r="H859" s="197"/>
      <c r="I859" s="197"/>
    </row>
    <row r="860" spans="2:9" x14ac:dyDescent="0.25">
      <c r="B860" s="197"/>
      <c r="C860" s="197"/>
      <c r="D860" s="197"/>
      <c r="E860" s="197"/>
      <c r="F860" s="197"/>
      <c r="G860" s="197"/>
      <c r="H860" s="197"/>
      <c r="I860" s="197"/>
    </row>
    <row r="861" spans="2:9" x14ac:dyDescent="0.25">
      <c r="B861" s="197"/>
      <c r="C861" s="197"/>
      <c r="D861" s="197"/>
      <c r="E861" s="197"/>
      <c r="F861" s="197"/>
      <c r="G861" s="197"/>
      <c r="H861" s="197"/>
      <c r="I861" s="197"/>
    </row>
    <row r="862" spans="2:9" x14ac:dyDescent="0.25">
      <c r="B862" s="197"/>
      <c r="C862" s="197"/>
      <c r="D862" s="197"/>
      <c r="E862" s="197"/>
      <c r="F862" s="197"/>
      <c r="G862" s="197"/>
      <c r="H862" s="197"/>
      <c r="I862" s="197"/>
    </row>
    <row r="863" spans="2:9" x14ac:dyDescent="0.25">
      <c r="B863" s="197"/>
      <c r="C863" s="197"/>
      <c r="D863" s="197"/>
      <c r="E863" s="197"/>
      <c r="F863" s="197"/>
      <c r="G863" s="197"/>
      <c r="H863" s="197"/>
      <c r="I863" s="197"/>
    </row>
    <row r="864" spans="2:9" x14ac:dyDescent="0.25">
      <c r="B864" s="197"/>
      <c r="C864" s="197"/>
      <c r="D864" s="197"/>
      <c r="E864" s="197"/>
      <c r="F864" s="197"/>
      <c r="G864" s="197"/>
      <c r="H864" s="197"/>
      <c r="I864" s="197"/>
    </row>
    <row r="865" spans="2:9" x14ac:dyDescent="0.25">
      <c r="B865" s="197"/>
      <c r="C865" s="197"/>
      <c r="D865" s="197"/>
      <c r="E865" s="197"/>
      <c r="F865" s="197"/>
      <c r="G865" s="197"/>
      <c r="H865" s="197"/>
      <c r="I865" s="197"/>
    </row>
    <row r="866" spans="2:9" x14ac:dyDescent="0.25">
      <c r="B866" s="197"/>
      <c r="C866" s="197"/>
      <c r="D866" s="197"/>
      <c r="E866" s="197"/>
      <c r="F866" s="197"/>
      <c r="G866" s="197"/>
      <c r="H866" s="197"/>
      <c r="I866" s="197"/>
    </row>
    <row r="867" spans="2:9" x14ac:dyDescent="0.25">
      <c r="B867" s="197"/>
      <c r="C867" s="197"/>
      <c r="D867" s="197"/>
      <c r="E867" s="197"/>
      <c r="F867" s="197"/>
      <c r="G867" s="197"/>
      <c r="H867" s="197"/>
      <c r="I867" s="197"/>
    </row>
    <row r="868" spans="2:9" x14ac:dyDescent="0.25">
      <c r="B868" s="197"/>
      <c r="C868" s="197"/>
      <c r="D868" s="197"/>
      <c r="E868" s="197"/>
      <c r="F868" s="197"/>
      <c r="G868" s="197"/>
      <c r="H868" s="197"/>
      <c r="I868" s="197"/>
    </row>
    <row r="869" spans="2:9" x14ac:dyDescent="0.25">
      <c r="B869" s="197"/>
      <c r="C869" s="197"/>
      <c r="D869" s="197"/>
      <c r="E869" s="197"/>
      <c r="F869" s="197"/>
      <c r="G869" s="197"/>
      <c r="H869" s="197"/>
      <c r="I869" s="197"/>
    </row>
    <row r="870" spans="2:9" x14ac:dyDescent="0.25">
      <c r="B870" s="197"/>
      <c r="C870" s="197"/>
      <c r="D870" s="197"/>
      <c r="E870" s="197"/>
      <c r="F870" s="197"/>
      <c r="G870" s="197"/>
      <c r="H870" s="197"/>
      <c r="I870" s="197"/>
    </row>
    <row r="871" spans="2:9" x14ac:dyDescent="0.25">
      <c r="B871" s="197"/>
      <c r="C871" s="197"/>
      <c r="D871" s="197"/>
      <c r="E871" s="197"/>
      <c r="F871" s="197"/>
      <c r="G871" s="197"/>
      <c r="H871" s="197"/>
      <c r="I871" s="197"/>
    </row>
    <row r="872" spans="2:9" x14ac:dyDescent="0.25">
      <c r="B872" s="197"/>
      <c r="C872" s="197"/>
      <c r="D872" s="197"/>
      <c r="E872" s="197"/>
      <c r="F872" s="197"/>
      <c r="G872" s="197"/>
      <c r="H872" s="197"/>
      <c r="I872" s="197"/>
    </row>
    <row r="873" spans="2:9" x14ac:dyDescent="0.25">
      <c r="B873" s="197"/>
      <c r="C873" s="197"/>
      <c r="D873" s="197"/>
      <c r="E873" s="197"/>
      <c r="F873" s="197"/>
      <c r="G873" s="197"/>
      <c r="H873" s="197"/>
      <c r="I873" s="197"/>
    </row>
    <row r="874" spans="2:9" x14ac:dyDescent="0.25">
      <c r="B874" s="197"/>
      <c r="C874" s="197"/>
      <c r="D874" s="197"/>
      <c r="E874" s="197"/>
      <c r="F874" s="197"/>
      <c r="G874" s="197"/>
      <c r="H874" s="197"/>
      <c r="I874" s="197"/>
    </row>
    <row r="875" spans="2:9" x14ac:dyDescent="0.25">
      <c r="B875" s="197"/>
      <c r="C875" s="197"/>
      <c r="D875" s="197"/>
      <c r="E875" s="197"/>
      <c r="F875" s="197"/>
      <c r="G875" s="197"/>
      <c r="H875" s="197"/>
      <c r="I875" s="197"/>
    </row>
    <row r="876" spans="2:9" x14ac:dyDescent="0.25">
      <c r="B876" s="197"/>
      <c r="C876" s="197"/>
      <c r="D876" s="197"/>
      <c r="E876" s="197"/>
      <c r="F876" s="197"/>
      <c r="G876" s="197"/>
      <c r="H876" s="197"/>
      <c r="I876" s="197"/>
    </row>
    <row r="877" spans="2:9" x14ac:dyDescent="0.25">
      <c r="B877" s="197"/>
      <c r="C877" s="197"/>
      <c r="D877" s="197"/>
      <c r="E877" s="197"/>
      <c r="F877" s="197"/>
      <c r="G877" s="197"/>
      <c r="H877" s="197"/>
      <c r="I877" s="197"/>
    </row>
    <row r="878" spans="2:9" x14ac:dyDescent="0.25">
      <c r="B878" s="197"/>
      <c r="C878" s="197"/>
      <c r="D878" s="197"/>
      <c r="E878" s="197"/>
      <c r="F878" s="197"/>
      <c r="G878" s="197"/>
      <c r="H878" s="197"/>
      <c r="I878" s="197"/>
    </row>
    <row r="879" spans="2:9" x14ac:dyDescent="0.25">
      <c r="B879" s="197"/>
      <c r="C879" s="197"/>
      <c r="D879" s="197"/>
      <c r="E879" s="197"/>
      <c r="F879" s="197"/>
      <c r="G879" s="197"/>
      <c r="H879" s="197"/>
      <c r="I879" s="197"/>
    </row>
    <row r="880" spans="2:9" x14ac:dyDescent="0.25">
      <c r="B880" s="197"/>
      <c r="C880" s="197"/>
      <c r="D880" s="197"/>
      <c r="E880" s="197"/>
      <c r="F880" s="197"/>
      <c r="G880" s="197"/>
      <c r="H880" s="197"/>
      <c r="I880" s="197"/>
    </row>
    <row r="881" spans="2:9" x14ac:dyDescent="0.25">
      <c r="B881" s="197"/>
      <c r="C881" s="197"/>
      <c r="D881" s="197"/>
      <c r="E881" s="197"/>
      <c r="F881" s="197"/>
      <c r="G881" s="197"/>
      <c r="H881" s="197"/>
      <c r="I881" s="197"/>
    </row>
    <row r="882" spans="2:9" x14ac:dyDescent="0.25">
      <c r="B882" s="197"/>
      <c r="C882" s="197"/>
      <c r="D882" s="197"/>
      <c r="E882" s="197"/>
      <c r="F882" s="197"/>
      <c r="G882" s="197"/>
      <c r="H882" s="197"/>
      <c r="I882" s="197"/>
    </row>
    <row r="883" spans="2:9" x14ac:dyDescent="0.25">
      <c r="B883" s="197"/>
      <c r="C883" s="197"/>
      <c r="D883" s="197"/>
      <c r="E883" s="197"/>
      <c r="F883" s="197"/>
      <c r="G883" s="197"/>
      <c r="H883" s="197"/>
      <c r="I883" s="197"/>
    </row>
    <row r="884" spans="2:9" x14ac:dyDescent="0.25">
      <c r="B884" s="197"/>
      <c r="C884" s="197"/>
      <c r="D884" s="197"/>
      <c r="E884" s="197"/>
      <c r="F884" s="197"/>
      <c r="G884" s="197"/>
      <c r="H884" s="197"/>
      <c r="I884" s="197"/>
    </row>
    <row r="885" spans="2:9" x14ac:dyDescent="0.25">
      <c r="B885" s="197"/>
      <c r="C885" s="197"/>
      <c r="D885" s="197"/>
      <c r="E885" s="197"/>
      <c r="F885" s="197"/>
      <c r="G885" s="197"/>
      <c r="H885" s="197"/>
      <c r="I885" s="197"/>
    </row>
    <row r="886" spans="2:9" x14ac:dyDescent="0.25">
      <c r="B886" s="197"/>
      <c r="C886" s="197"/>
      <c r="D886" s="197"/>
      <c r="E886" s="197"/>
      <c r="F886" s="197"/>
      <c r="G886" s="197"/>
      <c r="H886" s="197"/>
      <c r="I886" s="197"/>
    </row>
    <row r="887" spans="2:9" x14ac:dyDescent="0.25">
      <c r="B887" s="197"/>
      <c r="C887" s="197"/>
      <c r="D887" s="197"/>
      <c r="E887" s="197"/>
      <c r="F887" s="197"/>
      <c r="G887" s="197"/>
      <c r="H887" s="197"/>
      <c r="I887" s="197"/>
    </row>
    <row r="888" spans="2:9" x14ac:dyDescent="0.25">
      <c r="B888" s="197"/>
      <c r="C888" s="197"/>
      <c r="D888" s="197"/>
      <c r="E888" s="197"/>
      <c r="F888" s="197"/>
      <c r="G888" s="197"/>
      <c r="H888" s="197"/>
      <c r="I888" s="197"/>
    </row>
    <row r="889" spans="2:9" x14ac:dyDescent="0.25">
      <c r="B889" s="197"/>
      <c r="C889" s="197"/>
      <c r="D889" s="197"/>
      <c r="E889" s="197"/>
      <c r="F889" s="197"/>
      <c r="G889" s="197"/>
      <c r="H889" s="197"/>
      <c r="I889" s="197"/>
    </row>
    <row r="890" spans="2:9" x14ac:dyDescent="0.25">
      <c r="B890" s="197"/>
      <c r="C890" s="197"/>
      <c r="D890" s="197"/>
      <c r="E890" s="197"/>
      <c r="F890" s="197"/>
      <c r="G890" s="197"/>
      <c r="H890" s="197"/>
      <c r="I890" s="197"/>
    </row>
    <row r="891" spans="2:9" x14ac:dyDescent="0.25">
      <c r="B891" s="197"/>
      <c r="C891" s="197"/>
      <c r="D891" s="197"/>
      <c r="E891" s="197"/>
      <c r="F891" s="197"/>
      <c r="G891" s="197"/>
      <c r="H891" s="197"/>
      <c r="I891" s="197"/>
    </row>
    <row r="892" spans="2:9" x14ac:dyDescent="0.25">
      <c r="B892" s="197"/>
      <c r="C892" s="197"/>
      <c r="D892" s="197"/>
      <c r="E892" s="197"/>
      <c r="F892" s="197"/>
      <c r="G892" s="197"/>
      <c r="H892" s="197"/>
      <c r="I892" s="197"/>
    </row>
    <row r="893" spans="2:9" x14ac:dyDescent="0.25">
      <c r="B893" s="197"/>
      <c r="C893" s="197"/>
      <c r="D893" s="197"/>
      <c r="E893" s="197"/>
      <c r="F893" s="197"/>
      <c r="G893" s="197"/>
      <c r="H893" s="197"/>
      <c r="I893" s="197"/>
    </row>
    <row r="894" spans="2:9" x14ac:dyDescent="0.25">
      <c r="B894" s="197"/>
      <c r="C894" s="197"/>
      <c r="D894" s="197"/>
      <c r="E894" s="197"/>
      <c r="F894" s="197"/>
      <c r="G894" s="197"/>
      <c r="H894" s="197"/>
      <c r="I894" s="197"/>
    </row>
    <row r="895" spans="2:9" x14ac:dyDescent="0.25">
      <c r="B895" s="197"/>
      <c r="C895" s="197"/>
      <c r="D895" s="197"/>
      <c r="E895" s="197"/>
      <c r="F895" s="197"/>
      <c r="G895" s="197"/>
      <c r="H895" s="197"/>
      <c r="I895" s="197"/>
    </row>
    <row r="896" spans="2:9" x14ac:dyDescent="0.25">
      <c r="B896" s="197"/>
      <c r="C896" s="197"/>
      <c r="D896" s="197"/>
      <c r="E896" s="197"/>
      <c r="F896" s="197"/>
      <c r="G896" s="197"/>
      <c r="H896" s="197"/>
      <c r="I896" s="197"/>
    </row>
    <row r="897" spans="2:9" x14ac:dyDescent="0.25">
      <c r="B897" s="197"/>
      <c r="C897" s="197"/>
      <c r="D897" s="197"/>
      <c r="E897" s="197"/>
      <c r="F897" s="197"/>
      <c r="G897" s="197"/>
      <c r="H897" s="197"/>
      <c r="I897" s="197"/>
    </row>
    <row r="898" spans="2:9" x14ac:dyDescent="0.25">
      <c r="B898" s="197"/>
      <c r="C898" s="197"/>
      <c r="D898" s="197"/>
      <c r="E898" s="197"/>
      <c r="F898" s="197"/>
      <c r="G898" s="197"/>
      <c r="H898" s="197"/>
      <c r="I898" s="197"/>
    </row>
    <row r="899" spans="2:9" x14ac:dyDescent="0.25">
      <c r="B899" s="197"/>
      <c r="C899" s="197"/>
      <c r="D899" s="197"/>
      <c r="E899" s="197"/>
      <c r="F899" s="197"/>
      <c r="G899" s="197"/>
      <c r="H899" s="197"/>
      <c r="I899" s="197"/>
    </row>
    <row r="900" spans="2:9" x14ac:dyDescent="0.25">
      <c r="B900" s="197"/>
      <c r="C900" s="197"/>
      <c r="D900" s="197"/>
      <c r="E900" s="197"/>
      <c r="F900" s="197"/>
      <c r="G900" s="197"/>
      <c r="H900" s="197"/>
      <c r="I900" s="197"/>
    </row>
    <row r="901" spans="2:9" x14ac:dyDescent="0.25">
      <c r="B901" s="197"/>
      <c r="C901" s="197"/>
      <c r="D901" s="197"/>
      <c r="E901" s="197"/>
      <c r="F901" s="197"/>
      <c r="G901" s="197"/>
      <c r="H901" s="197"/>
      <c r="I901" s="197"/>
    </row>
    <row r="902" spans="2:9" x14ac:dyDescent="0.25">
      <c r="B902" s="197"/>
      <c r="C902" s="197"/>
      <c r="D902" s="197"/>
      <c r="E902" s="197"/>
      <c r="F902" s="197"/>
      <c r="G902" s="197"/>
      <c r="H902" s="197"/>
      <c r="I902" s="197"/>
    </row>
    <row r="903" spans="2:9" x14ac:dyDescent="0.25">
      <c r="B903" s="197"/>
      <c r="C903" s="197"/>
      <c r="D903" s="197"/>
      <c r="E903" s="197"/>
      <c r="F903" s="197"/>
      <c r="G903" s="197"/>
      <c r="H903" s="197"/>
      <c r="I903" s="197"/>
    </row>
    <row r="904" spans="2:9" x14ac:dyDescent="0.25">
      <c r="B904" s="197"/>
      <c r="C904" s="197"/>
      <c r="D904" s="197"/>
      <c r="E904" s="197"/>
      <c r="F904" s="197"/>
      <c r="G904" s="197"/>
      <c r="H904" s="197"/>
      <c r="I904" s="197"/>
    </row>
    <row r="905" spans="2:9" x14ac:dyDescent="0.25">
      <c r="B905" s="197"/>
      <c r="C905" s="197"/>
      <c r="D905" s="197"/>
      <c r="E905" s="197"/>
      <c r="F905" s="197"/>
      <c r="G905" s="197"/>
      <c r="H905" s="197"/>
      <c r="I905" s="197"/>
    </row>
    <row r="906" spans="2:9" x14ac:dyDescent="0.25">
      <c r="B906" s="197"/>
      <c r="C906" s="197"/>
      <c r="D906" s="197"/>
      <c r="E906" s="197"/>
      <c r="F906" s="197"/>
      <c r="G906" s="197"/>
      <c r="H906" s="197"/>
      <c r="I906" s="197"/>
    </row>
    <row r="907" spans="2:9" x14ac:dyDescent="0.25">
      <c r="B907" s="197"/>
      <c r="C907" s="197"/>
      <c r="D907" s="197"/>
      <c r="E907" s="197"/>
      <c r="F907" s="197"/>
      <c r="G907" s="197"/>
      <c r="H907" s="197"/>
      <c r="I907" s="197"/>
    </row>
    <row r="908" spans="2:9" x14ac:dyDescent="0.25">
      <c r="B908" s="197"/>
      <c r="C908" s="197"/>
      <c r="D908" s="197"/>
      <c r="E908" s="197"/>
      <c r="F908" s="197"/>
      <c r="G908" s="197"/>
      <c r="H908" s="197"/>
      <c r="I908" s="197"/>
    </row>
    <row r="909" spans="2:9" x14ac:dyDescent="0.25">
      <c r="B909" s="197"/>
      <c r="C909" s="197"/>
      <c r="D909" s="197"/>
      <c r="E909" s="197"/>
      <c r="F909" s="197"/>
      <c r="G909" s="197"/>
      <c r="H909" s="197"/>
      <c r="I909" s="197"/>
    </row>
    <row r="910" spans="2:9" x14ac:dyDescent="0.25">
      <c r="B910" s="197"/>
      <c r="C910" s="197"/>
      <c r="D910" s="197"/>
      <c r="E910" s="197"/>
      <c r="F910" s="197"/>
      <c r="G910" s="197"/>
      <c r="H910" s="197"/>
      <c r="I910" s="197"/>
    </row>
    <row r="911" spans="2:9" x14ac:dyDescent="0.25">
      <c r="B911" s="197"/>
      <c r="C911" s="197"/>
      <c r="D911" s="197"/>
      <c r="E911" s="197"/>
      <c r="F911" s="197"/>
      <c r="G911" s="197"/>
      <c r="H911" s="197"/>
      <c r="I911" s="197"/>
    </row>
    <row r="912" spans="2:9" x14ac:dyDescent="0.25">
      <c r="B912" s="197"/>
      <c r="C912" s="197"/>
      <c r="D912" s="197"/>
      <c r="E912" s="197"/>
      <c r="F912" s="197"/>
      <c r="G912" s="197"/>
      <c r="H912" s="197"/>
      <c r="I912" s="197"/>
    </row>
    <row r="913" spans="2:9" x14ac:dyDescent="0.25">
      <c r="B913" s="197"/>
      <c r="C913" s="197"/>
      <c r="D913" s="197"/>
      <c r="E913" s="197"/>
      <c r="F913" s="197"/>
      <c r="G913" s="197"/>
      <c r="H913" s="197"/>
      <c r="I913" s="197"/>
    </row>
    <row r="914" spans="2:9" x14ac:dyDescent="0.25">
      <c r="B914" s="197"/>
      <c r="C914" s="197"/>
      <c r="D914" s="197"/>
      <c r="E914" s="197"/>
      <c r="F914" s="197"/>
      <c r="G914" s="197"/>
      <c r="H914" s="197"/>
      <c r="I914" s="197"/>
    </row>
    <row r="915" spans="2:9" x14ac:dyDescent="0.25">
      <c r="B915" s="197"/>
      <c r="C915" s="197"/>
      <c r="D915" s="197"/>
      <c r="E915" s="197"/>
      <c r="F915" s="197"/>
      <c r="G915" s="197"/>
      <c r="H915" s="197"/>
      <c r="I915" s="197"/>
    </row>
    <row r="916" spans="2:9" x14ac:dyDescent="0.25">
      <c r="B916" s="197"/>
      <c r="C916" s="197"/>
      <c r="D916" s="197"/>
      <c r="E916" s="197"/>
      <c r="F916" s="197"/>
      <c r="G916" s="197"/>
      <c r="H916" s="197"/>
      <c r="I916" s="197"/>
    </row>
    <row r="917" spans="2:9" x14ac:dyDescent="0.25">
      <c r="B917" s="197"/>
      <c r="C917" s="197"/>
      <c r="D917" s="197"/>
      <c r="E917" s="197"/>
      <c r="F917" s="197"/>
      <c r="G917" s="197"/>
      <c r="H917" s="197"/>
      <c r="I917" s="197"/>
    </row>
    <row r="918" spans="2:9" x14ac:dyDescent="0.25">
      <c r="B918" s="197"/>
      <c r="C918" s="197"/>
      <c r="D918" s="197"/>
      <c r="E918" s="197"/>
      <c r="F918" s="197"/>
      <c r="G918" s="197"/>
      <c r="H918" s="197"/>
      <c r="I918" s="197"/>
    </row>
    <row r="919" spans="2:9" x14ac:dyDescent="0.25">
      <c r="B919" s="197"/>
      <c r="C919" s="197"/>
      <c r="D919" s="197"/>
      <c r="E919" s="197"/>
      <c r="F919" s="197"/>
      <c r="G919" s="197"/>
      <c r="H919" s="197"/>
      <c r="I919" s="197"/>
    </row>
    <row r="920" spans="2:9" x14ac:dyDescent="0.25">
      <c r="B920" s="197"/>
      <c r="C920" s="197"/>
      <c r="D920" s="197"/>
      <c r="E920" s="197"/>
      <c r="F920" s="197"/>
      <c r="G920" s="197"/>
      <c r="H920" s="197"/>
      <c r="I920" s="197"/>
    </row>
    <row r="921" spans="2:9" x14ac:dyDescent="0.25">
      <c r="B921" s="197"/>
      <c r="C921" s="197"/>
      <c r="D921" s="197"/>
      <c r="E921" s="197"/>
      <c r="F921" s="197"/>
      <c r="G921" s="197"/>
      <c r="H921" s="197"/>
      <c r="I921" s="197"/>
    </row>
    <row r="922" spans="2:9" x14ac:dyDescent="0.25">
      <c r="B922" s="197"/>
      <c r="C922" s="197"/>
      <c r="D922" s="197"/>
      <c r="E922" s="197"/>
      <c r="F922" s="197"/>
      <c r="G922" s="197"/>
      <c r="H922" s="197"/>
      <c r="I922" s="197"/>
    </row>
    <row r="923" spans="2:9" x14ac:dyDescent="0.25">
      <c r="B923" s="197"/>
      <c r="C923" s="197"/>
      <c r="D923" s="197"/>
      <c r="E923" s="197"/>
      <c r="F923" s="197"/>
      <c r="G923" s="197"/>
      <c r="H923" s="197"/>
      <c r="I923" s="197"/>
    </row>
    <row r="924" spans="2:9" x14ac:dyDescent="0.25">
      <c r="B924" s="197"/>
      <c r="C924" s="197"/>
      <c r="D924" s="197"/>
      <c r="E924" s="197"/>
      <c r="F924" s="197"/>
      <c r="G924" s="197"/>
      <c r="H924" s="197"/>
      <c r="I924" s="197"/>
    </row>
    <row r="925" spans="2:9" x14ac:dyDescent="0.25">
      <c r="B925" s="197"/>
      <c r="C925" s="197"/>
      <c r="D925" s="197"/>
      <c r="E925" s="197"/>
      <c r="F925" s="197"/>
      <c r="G925" s="197"/>
      <c r="H925" s="197"/>
      <c r="I925" s="197"/>
    </row>
    <row r="926" spans="2:9" x14ac:dyDescent="0.25">
      <c r="B926" s="197"/>
      <c r="C926" s="197"/>
      <c r="D926" s="197"/>
      <c r="E926" s="197"/>
      <c r="F926" s="197"/>
      <c r="G926" s="197"/>
      <c r="H926" s="197"/>
      <c r="I926" s="197"/>
    </row>
    <row r="927" spans="2:9" x14ac:dyDescent="0.25">
      <c r="B927" s="197"/>
      <c r="C927" s="197"/>
      <c r="D927" s="197"/>
      <c r="E927" s="197"/>
      <c r="F927" s="197"/>
      <c r="G927" s="197"/>
      <c r="H927" s="197"/>
      <c r="I927" s="197"/>
    </row>
    <row r="928" spans="2:9" x14ac:dyDescent="0.25">
      <c r="B928" s="197"/>
      <c r="C928" s="197"/>
      <c r="D928" s="197"/>
      <c r="E928" s="197"/>
      <c r="F928" s="197"/>
      <c r="G928" s="197"/>
      <c r="H928" s="197"/>
      <c r="I928" s="197"/>
    </row>
    <row r="929" spans="2:9" x14ac:dyDescent="0.25">
      <c r="B929" s="197"/>
      <c r="C929" s="197"/>
      <c r="D929" s="197"/>
      <c r="E929" s="197"/>
      <c r="F929" s="197"/>
      <c r="G929" s="197"/>
      <c r="H929" s="197"/>
      <c r="I929" s="197"/>
    </row>
    <row r="930" spans="2:9" x14ac:dyDescent="0.25">
      <c r="B930" s="197"/>
      <c r="C930" s="197"/>
      <c r="D930" s="197"/>
      <c r="E930" s="197"/>
      <c r="F930" s="197"/>
      <c r="G930" s="197"/>
      <c r="H930" s="197"/>
      <c r="I930" s="197"/>
    </row>
    <row r="931" spans="2:9" x14ac:dyDescent="0.25">
      <c r="B931" s="197"/>
      <c r="C931" s="197"/>
      <c r="D931" s="197"/>
      <c r="E931" s="197"/>
      <c r="F931" s="197"/>
      <c r="G931" s="197"/>
      <c r="H931" s="197"/>
      <c r="I931" s="197"/>
    </row>
    <row r="932" spans="2:9" x14ac:dyDescent="0.25">
      <c r="B932" s="197"/>
      <c r="C932" s="197"/>
      <c r="D932" s="197"/>
      <c r="E932" s="197"/>
      <c r="F932" s="197"/>
      <c r="G932" s="197"/>
      <c r="H932" s="197"/>
      <c r="I932" s="197"/>
    </row>
    <row r="933" spans="2:9" x14ac:dyDescent="0.25">
      <c r="B933" s="197"/>
      <c r="C933" s="197"/>
      <c r="D933" s="197"/>
      <c r="E933" s="197"/>
      <c r="F933" s="197"/>
      <c r="G933" s="197"/>
      <c r="H933" s="197"/>
      <c r="I933" s="197"/>
    </row>
    <row r="934" spans="2:9" x14ac:dyDescent="0.25">
      <c r="B934" s="197"/>
      <c r="C934" s="197"/>
      <c r="D934" s="197"/>
      <c r="E934" s="197"/>
      <c r="F934" s="197"/>
      <c r="G934" s="197"/>
      <c r="H934" s="197"/>
      <c r="I934" s="197"/>
    </row>
    <row r="935" spans="2:9" x14ac:dyDescent="0.25">
      <c r="B935" s="197"/>
      <c r="C935" s="197"/>
      <c r="D935" s="197"/>
      <c r="E935" s="197"/>
      <c r="F935" s="197"/>
      <c r="G935" s="197"/>
      <c r="H935" s="197"/>
      <c r="I935" s="197"/>
    </row>
    <row r="936" spans="2:9" x14ac:dyDescent="0.25">
      <c r="B936" s="197"/>
      <c r="C936" s="197"/>
      <c r="D936" s="197"/>
      <c r="E936" s="197"/>
      <c r="F936" s="197"/>
      <c r="G936" s="197"/>
      <c r="H936" s="197"/>
      <c r="I936" s="197"/>
    </row>
    <row r="937" spans="2:9" x14ac:dyDescent="0.25">
      <c r="B937" s="197"/>
      <c r="C937" s="197"/>
      <c r="D937" s="197"/>
      <c r="E937" s="197"/>
      <c r="F937" s="197"/>
      <c r="G937" s="197"/>
      <c r="H937" s="197"/>
      <c r="I937" s="197"/>
    </row>
    <row r="938" spans="2:9" x14ac:dyDescent="0.25">
      <c r="B938" s="197"/>
      <c r="C938" s="197"/>
      <c r="D938" s="197"/>
      <c r="E938" s="197"/>
      <c r="F938" s="197"/>
      <c r="G938" s="197"/>
      <c r="H938" s="197"/>
      <c r="I938" s="197"/>
    </row>
    <row r="939" spans="2:9" x14ac:dyDescent="0.25">
      <c r="B939" s="197"/>
      <c r="C939" s="197"/>
      <c r="D939" s="197"/>
      <c r="E939" s="197"/>
      <c r="F939" s="197"/>
      <c r="G939" s="197"/>
      <c r="H939" s="197"/>
      <c r="I939" s="197"/>
    </row>
    <row r="940" spans="2:9" x14ac:dyDescent="0.25">
      <c r="B940" s="197"/>
      <c r="C940" s="197"/>
      <c r="D940" s="197"/>
      <c r="E940" s="197"/>
      <c r="F940" s="197"/>
      <c r="G940" s="197"/>
      <c r="H940" s="197"/>
      <c r="I940" s="197"/>
    </row>
    <row r="941" spans="2:9" x14ac:dyDescent="0.25">
      <c r="B941" s="197"/>
      <c r="C941" s="197"/>
      <c r="D941" s="197"/>
      <c r="E941" s="197"/>
      <c r="F941" s="197"/>
      <c r="G941" s="197"/>
      <c r="H941" s="197"/>
      <c r="I941" s="197"/>
    </row>
    <row r="942" spans="2:9" x14ac:dyDescent="0.25">
      <c r="B942" s="197"/>
      <c r="C942" s="197"/>
      <c r="D942" s="197"/>
      <c r="E942" s="197"/>
      <c r="F942" s="197"/>
      <c r="G942" s="197"/>
      <c r="H942" s="197"/>
      <c r="I942" s="197"/>
    </row>
    <row r="943" spans="2:9" x14ac:dyDescent="0.25">
      <c r="B943" s="197"/>
      <c r="C943" s="197"/>
      <c r="D943" s="197"/>
      <c r="E943" s="197"/>
      <c r="F943" s="197"/>
      <c r="G943" s="197"/>
      <c r="H943" s="197"/>
      <c r="I943" s="197"/>
    </row>
    <row r="944" spans="2:9" x14ac:dyDescent="0.25">
      <c r="B944" s="197"/>
      <c r="C944" s="197"/>
      <c r="D944" s="197"/>
      <c r="E944" s="197"/>
      <c r="F944" s="197"/>
      <c r="G944" s="197"/>
      <c r="H944" s="197"/>
      <c r="I944" s="197"/>
    </row>
    <row r="945" spans="2:9" x14ac:dyDescent="0.25">
      <c r="B945" s="197"/>
      <c r="C945" s="197"/>
      <c r="D945" s="197"/>
      <c r="E945" s="197"/>
      <c r="F945" s="197"/>
      <c r="G945" s="197"/>
      <c r="H945" s="197"/>
      <c r="I945" s="197"/>
    </row>
    <row r="946" spans="2:9" x14ac:dyDescent="0.25">
      <c r="B946" s="197"/>
      <c r="C946" s="197"/>
      <c r="D946" s="197"/>
      <c r="E946" s="197"/>
      <c r="F946" s="197"/>
      <c r="G946" s="197"/>
      <c r="H946" s="197"/>
      <c r="I946" s="197"/>
    </row>
    <row r="947" spans="2:9" x14ac:dyDescent="0.25">
      <c r="B947" s="197"/>
      <c r="C947" s="197"/>
      <c r="D947" s="197"/>
      <c r="E947" s="197"/>
      <c r="F947" s="197"/>
      <c r="G947" s="197"/>
      <c r="H947" s="197"/>
      <c r="I947" s="197"/>
    </row>
    <row r="948" spans="2:9" x14ac:dyDescent="0.25">
      <c r="B948" s="197"/>
      <c r="C948" s="197"/>
      <c r="D948" s="197"/>
      <c r="E948" s="197"/>
      <c r="F948" s="197"/>
      <c r="G948" s="197"/>
      <c r="H948" s="197"/>
      <c r="I948" s="197"/>
    </row>
    <row r="949" spans="2:9" x14ac:dyDescent="0.25">
      <c r="B949" s="197"/>
      <c r="C949" s="197"/>
      <c r="D949" s="197"/>
      <c r="E949" s="197"/>
      <c r="F949" s="197"/>
      <c r="G949" s="197"/>
      <c r="H949" s="197"/>
      <c r="I949" s="197"/>
    </row>
    <row r="950" spans="2:9" x14ac:dyDescent="0.25">
      <c r="B950" s="197"/>
      <c r="C950" s="197"/>
      <c r="D950" s="197"/>
      <c r="E950" s="197"/>
      <c r="F950" s="197"/>
      <c r="G950" s="197"/>
      <c r="H950" s="197"/>
      <c r="I950" s="197"/>
    </row>
    <row r="951" spans="2:9" x14ac:dyDescent="0.25">
      <c r="B951" s="197"/>
      <c r="C951" s="197"/>
      <c r="D951" s="197"/>
      <c r="E951" s="197"/>
      <c r="F951" s="197"/>
      <c r="G951" s="197"/>
      <c r="H951" s="197"/>
      <c r="I951" s="197"/>
    </row>
    <row r="952" spans="2:9" x14ac:dyDescent="0.25">
      <c r="B952" s="197"/>
      <c r="C952" s="197"/>
      <c r="D952" s="197"/>
      <c r="E952" s="197"/>
      <c r="F952" s="197"/>
      <c r="G952" s="197"/>
      <c r="H952" s="197"/>
      <c r="I952" s="197"/>
    </row>
    <row r="953" spans="2:9" x14ac:dyDescent="0.25">
      <c r="B953" s="197"/>
      <c r="C953" s="197"/>
      <c r="D953" s="197"/>
      <c r="E953" s="197"/>
      <c r="F953" s="197"/>
      <c r="G953" s="197"/>
      <c r="H953" s="197"/>
      <c r="I953" s="197"/>
    </row>
    <row r="954" spans="2:9" x14ac:dyDescent="0.25">
      <c r="B954" s="197"/>
      <c r="C954" s="197"/>
      <c r="D954" s="197"/>
      <c r="E954" s="197"/>
      <c r="F954" s="197"/>
      <c r="G954" s="197"/>
      <c r="H954" s="197"/>
      <c r="I954" s="197"/>
    </row>
    <row r="955" spans="2:9" x14ac:dyDescent="0.25">
      <c r="B955" s="197"/>
      <c r="C955" s="197"/>
      <c r="D955" s="197"/>
      <c r="E955" s="197"/>
      <c r="F955" s="197"/>
      <c r="G955" s="197"/>
      <c r="H955" s="197"/>
      <c r="I955" s="197"/>
    </row>
    <row r="956" spans="2:9" x14ac:dyDescent="0.25">
      <c r="B956" s="197"/>
      <c r="C956" s="197"/>
      <c r="D956" s="197"/>
      <c r="E956" s="197"/>
      <c r="F956" s="197"/>
      <c r="G956" s="197"/>
      <c r="H956" s="197"/>
      <c r="I956" s="197"/>
    </row>
    <row r="957" spans="2:9" x14ac:dyDescent="0.25">
      <c r="B957" s="197"/>
      <c r="C957" s="197"/>
      <c r="D957" s="197"/>
      <c r="E957" s="197"/>
      <c r="F957" s="197"/>
      <c r="G957" s="197"/>
      <c r="H957" s="197"/>
      <c r="I957" s="197"/>
    </row>
    <row r="958" spans="2:9" x14ac:dyDescent="0.25">
      <c r="B958" s="197"/>
      <c r="C958" s="197"/>
      <c r="D958" s="197"/>
      <c r="E958" s="197"/>
      <c r="F958" s="197"/>
      <c r="G958" s="197"/>
      <c r="H958" s="197"/>
      <c r="I958" s="197"/>
    </row>
    <row r="959" spans="2:9" x14ac:dyDescent="0.25">
      <c r="B959" s="197"/>
      <c r="C959" s="197"/>
      <c r="D959" s="197"/>
      <c r="E959" s="197"/>
      <c r="F959" s="197"/>
      <c r="G959" s="197"/>
      <c r="H959" s="197"/>
      <c r="I959" s="197"/>
    </row>
    <row r="960" spans="2:9" x14ac:dyDescent="0.25">
      <c r="B960" s="197"/>
      <c r="C960" s="197"/>
      <c r="D960" s="197"/>
      <c r="E960" s="197"/>
      <c r="F960" s="197"/>
      <c r="G960" s="197"/>
      <c r="H960" s="197"/>
      <c r="I960" s="197"/>
    </row>
    <row r="961" spans="2:9" x14ac:dyDescent="0.25">
      <c r="B961" s="197"/>
      <c r="C961" s="197"/>
      <c r="D961" s="197"/>
      <c r="E961" s="197"/>
      <c r="F961" s="197"/>
      <c r="G961" s="197"/>
      <c r="H961" s="197"/>
      <c r="I961" s="197"/>
    </row>
    <row r="962" spans="2:9" x14ac:dyDescent="0.25">
      <c r="B962" s="197"/>
      <c r="C962" s="197"/>
      <c r="D962" s="197"/>
      <c r="E962" s="197"/>
      <c r="F962" s="197"/>
      <c r="G962" s="197"/>
      <c r="H962" s="197"/>
      <c r="I962" s="197"/>
    </row>
    <row r="963" spans="2:9" x14ac:dyDescent="0.25">
      <c r="B963" s="197"/>
      <c r="C963" s="197"/>
      <c r="D963" s="197"/>
      <c r="E963" s="197"/>
      <c r="F963" s="197"/>
      <c r="G963" s="197"/>
      <c r="H963" s="197"/>
      <c r="I963" s="197"/>
    </row>
    <row r="964" spans="2:9" x14ac:dyDescent="0.25">
      <c r="B964" s="197"/>
      <c r="C964" s="197"/>
      <c r="D964" s="197"/>
      <c r="E964" s="197"/>
      <c r="F964" s="197"/>
      <c r="G964" s="197"/>
      <c r="H964" s="197"/>
      <c r="I964" s="197"/>
    </row>
    <row r="965" spans="2:9" x14ac:dyDescent="0.25">
      <c r="B965" s="197"/>
      <c r="C965" s="197"/>
      <c r="D965" s="197"/>
      <c r="E965" s="197"/>
      <c r="F965" s="197"/>
      <c r="G965" s="197"/>
      <c r="H965" s="197"/>
      <c r="I965" s="197"/>
    </row>
    <row r="966" spans="2:9" x14ac:dyDescent="0.25">
      <c r="B966" s="197"/>
      <c r="C966" s="197"/>
      <c r="D966" s="197"/>
      <c r="E966" s="197"/>
      <c r="F966" s="197"/>
      <c r="G966" s="197"/>
      <c r="H966" s="197"/>
      <c r="I966" s="197"/>
    </row>
    <row r="967" spans="2:9" x14ac:dyDescent="0.25">
      <c r="B967" s="197"/>
      <c r="C967" s="197"/>
      <c r="D967" s="197"/>
      <c r="E967" s="197"/>
      <c r="F967" s="197"/>
      <c r="G967" s="197"/>
      <c r="H967" s="197"/>
      <c r="I967" s="197"/>
    </row>
    <row r="968" spans="2:9" x14ac:dyDescent="0.25">
      <c r="B968" s="197"/>
      <c r="C968" s="197"/>
      <c r="D968" s="197"/>
      <c r="E968" s="197"/>
      <c r="F968" s="197"/>
      <c r="G968" s="197"/>
      <c r="H968" s="197"/>
      <c r="I968" s="197"/>
    </row>
    <row r="969" spans="2:9" x14ac:dyDescent="0.25">
      <c r="B969" s="197"/>
      <c r="C969" s="197"/>
      <c r="D969" s="197"/>
      <c r="E969" s="197"/>
      <c r="F969" s="197"/>
      <c r="G969" s="197"/>
      <c r="H969" s="197"/>
      <c r="I969" s="197"/>
    </row>
    <row r="970" spans="2:9" x14ac:dyDescent="0.25">
      <c r="B970" s="197"/>
      <c r="C970" s="197"/>
      <c r="D970" s="197"/>
      <c r="E970" s="197"/>
      <c r="F970" s="197"/>
      <c r="G970" s="197"/>
      <c r="H970" s="197"/>
      <c r="I970" s="197"/>
    </row>
    <row r="971" spans="2:9" x14ac:dyDescent="0.25">
      <c r="B971" s="197"/>
      <c r="C971" s="197"/>
      <c r="D971" s="197"/>
      <c r="E971" s="197"/>
      <c r="F971" s="197"/>
      <c r="G971" s="197"/>
      <c r="H971" s="197"/>
      <c r="I971" s="197"/>
    </row>
    <row r="972" spans="2:9" x14ac:dyDescent="0.25">
      <c r="B972" s="197"/>
      <c r="C972" s="197"/>
      <c r="D972" s="197"/>
      <c r="E972" s="197"/>
      <c r="F972" s="197"/>
      <c r="G972" s="197"/>
      <c r="H972" s="197"/>
      <c r="I972" s="197"/>
    </row>
    <row r="973" spans="2:9" x14ac:dyDescent="0.25">
      <c r="B973" s="197"/>
      <c r="C973" s="197"/>
      <c r="D973" s="197"/>
      <c r="E973" s="197"/>
      <c r="F973" s="197"/>
      <c r="G973" s="197"/>
      <c r="H973" s="197"/>
      <c r="I973" s="197"/>
    </row>
    <row r="974" spans="2:9" x14ac:dyDescent="0.25">
      <c r="B974" s="197"/>
      <c r="C974" s="197"/>
      <c r="D974" s="197"/>
      <c r="E974" s="197"/>
      <c r="F974" s="197"/>
      <c r="G974" s="197"/>
      <c r="H974" s="197"/>
      <c r="I974" s="197"/>
    </row>
    <row r="975" spans="2:9" x14ac:dyDescent="0.25">
      <c r="B975" s="197"/>
      <c r="C975" s="197"/>
      <c r="D975" s="197"/>
      <c r="E975" s="197"/>
      <c r="F975" s="197"/>
      <c r="G975" s="197"/>
      <c r="H975" s="197"/>
      <c r="I975" s="197"/>
    </row>
    <row r="976" spans="2:9" x14ac:dyDescent="0.25">
      <c r="B976" s="197"/>
      <c r="C976" s="197"/>
      <c r="D976" s="197"/>
      <c r="E976" s="197"/>
      <c r="F976" s="197"/>
      <c r="G976" s="197"/>
      <c r="H976" s="197"/>
      <c r="I976" s="197"/>
    </row>
    <row r="977" spans="2:9" x14ac:dyDescent="0.25">
      <c r="B977" s="197"/>
      <c r="C977" s="197"/>
      <c r="D977" s="197"/>
      <c r="E977" s="197"/>
      <c r="F977" s="197"/>
      <c r="G977" s="197"/>
      <c r="H977" s="197"/>
      <c r="I977" s="197"/>
    </row>
    <row r="978" spans="2:9" x14ac:dyDescent="0.25">
      <c r="B978" s="197"/>
      <c r="C978" s="197"/>
      <c r="D978" s="197"/>
      <c r="E978" s="197"/>
      <c r="F978" s="197"/>
      <c r="G978" s="197"/>
      <c r="H978" s="197"/>
      <c r="I978" s="197"/>
    </row>
    <row r="979" spans="2:9" x14ac:dyDescent="0.25">
      <c r="B979" s="197"/>
      <c r="C979" s="197"/>
      <c r="D979" s="197"/>
      <c r="E979" s="197"/>
      <c r="F979" s="197"/>
      <c r="G979" s="197"/>
      <c r="H979" s="197"/>
      <c r="I979" s="197"/>
    </row>
    <row r="980" spans="2:9" x14ac:dyDescent="0.25">
      <c r="B980" s="197"/>
      <c r="C980" s="197"/>
      <c r="D980" s="197"/>
      <c r="E980" s="197"/>
      <c r="F980" s="197"/>
      <c r="G980" s="197"/>
      <c r="H980" s="197"/>
      <c r="I980" s="197"/>
    </row>
    <row r="981" spans="2:9" x14ac:dyDescent="0.25">
      <c r="B981" s="197"/>
      <c r="C981" s="197"/>
      <c r="D981" s="197"/>
      <c r="E981" s="197"/>
      <c r="F981" s="197"/>
      <c r="G981" s="197"/>
      <c r="H981" s="197"/>
      <c r="I981" s="197"/>
    </row>
    <row r="982" spans="2:9" x14ac:dyDescent="0.25">
      <c r="B982" s="197"/>
      <c r="C982" s="197"/>
      <c r="D982" s="197"/>
      <c r="E982" s="197"/>
      <c r="F982" s="197"/>
      <c r="G982" s="197"/>
      <c r="H982" s="197"/>
      <c r="I982" s="197"/>
    </row>
    <row r="983" spans="2:9" x14ac:dyDescent="0.25">
      <c r="B983" s="197"/>
      <c r="C983" s="197"/>
      <c r="D983" s="197"/>
      <c r="E983" s="197"/>
      <c r="F983" s="197"/>
      <c r="G983" s="197"/>
      <c r="H983" s="197"/>
      <c r="I983" s="197"/>
    </row>
    <row r="984" spans="2:9" x14ac:dyDescent="0.25">
      <c r="B984" s="197"/>
      <c r="C984" s="197"/>
      <c r="D984" s="197"/>
      <c r="E984" s="197"/>
      <c r="F984" s="197"/>
      <c r="G984" s="197"/>
      <c r="H984" s="197"/>
      <c r="I984" s="197"/>
    </row>
    <row r="985" spans="2:9" x14ac:dyDescent="0.25">
      <c r="B985" s="197"/>
      <c r="C985" s="197"/>
      <c r="D985" s="197"/>
      <c r="E985" s="197"/>
      <c r="F985" s="197"/>
      <c r="G985" s="197"/>
      <c r="H985" s="197"/>
      <c r="I985" s="197"/>
    </row>
    <row r="986" spans="2:9" x14ac:dyDescent="0.25">
      <c r="B986" s="197"/>
      <c r="C986" s="197"/>
      <c r="D986" s="197"/>
      <c r="E986" s="197"/>
      <c r="F986" s="197"/>
      <c r="G986" s="197"/>
      <c r="H986" s="197"/>
      <c r="I986" s="197"/>
    </row>
    <row r="987" spans="2:9" x14ac:dyDescent="0.25">
      <c r="B987" s="197"/>
      <c r="C987" s="197"/>
      <c r="D987" s="197"/>
      <c r="E987" s="197"/>
      <c r="F987" s="197"/>
      <c r="G987" s="197"/>
      <c r="H987" s="197"/>
      <c r="I987" s="197"/>
    </row>
    <row r="988" spans="2:9" x14ac:dyDescent="0.25">
      <c r="B988" s="197"/>
      <c r="C988" s="197"/>
      <c r="D988" s="197"/>
      <c r="E988" s="197"/>
      <c r="F988" s="197"/>
      <c r="G988" s="197"/>
      <c r="H988" s="197"/>
      <c r="I988" s="197"/>
    </row>
    <row r="989" spans="2:9" x14ac:dyDescent="0.25">
      <c r="B989" s="197"/>
      <c r="C989" s="197"/>
      <c r="D989" s="197"/>
      <c r="E989" s="197"/>
      <c r="F989" s="197"/>
      <c r="G989" s="197"/>
      <c r="H989" s="197"/>
      <c r="I989" s="197"/>
    </row>
    <row r="990" spans="2:9" x14ac:dyDescent="0.25">
      <c r="B990" s="197"/>
      <c r="C990" s="197"/>
      <c r="D990" s="197"/>
      <c r="E990" s="197"/>
      <c r="F990" s="197"/>
      <c r="G990" s="197"/>
      <c r="H990" s="197"/>
      <c r="I990" s="197"/>
    </row>
    <row r="991" spans="2:9" x14ac:dyDescent="0.25">
      <c r="B991" s="197"/>
      <c r="C991" s="197"/>
      <c r="D991" s="197"/>
      <c r="E991" s="197"/>
      <c r="F991" s="197"/>
      <c r="G991" s="197"/>
      <c r="H991" s="197"/>
      <c r="I991" s="197"/>
    </row>
    <row r="992" spans="2:9" x14ac:dyDescent="0.25">
      <c r="B992" s="197"/>
      <c r="C992" s="197"/>
      <c r="D992" s="197"/>
      <c r="E992" s="197"/>
      <c r="F992" s="197"/>
      <c r="G992" s="197"/>
      <c r="H992" s="197"/>
      <c r="I992" s="197"/>
    </row>
    <row r="993" spans="2:9" x14ac:dyDescent="0.25">
      <c r="B993" s="197"/>
      <c r="C993" s="197"/>
      <c r="D993" s="197"/>
      <c r="E993" s="197"/>
      <c r="F993" s="197"/>
      <c r="G993" s="197"/>
      <c r="H993" s="197"/>
      <c r="I993" s="197"/>
    </row>
    <row r="994" spans="2:9" x14ac:dyDescent="0.25">
      <c r="B994" s="197"/>
      <c r="C994" s="197"/>
      <c r="D994" s="197"/>
      <c r="E994" s="197"/>
      <c r="F994" s="197"/>
      <c r="G994" s="197"/>
      <c r="H994" s="197"/>
      <c r="I994" s="197"/>
    </row>
    <row r="995" spans="2:9" x14ac:dyDescent="0.25">
      <c r="B995" s="197"/>
      <c r="C995" s="197"/>
      <c r="D995" s="197"/>
      <c r="E995" s="197"/>
      <c r="F995" s="197"/>
      <c r="G995" s="197"/>
      <c r="H995" s="197"/>
      <c r="I995" s="197"/>
    </row>
    <row r="996" spans="2:9" x14ac:dyDescent="0.25">
      <c r="B996" s="197"/>
      <c r="C996" s="197"/>
      <c r="D996" s="197"/>
      <c r="E996" s="197"/>
      <c r="F996" s="197"/>
      <c r="G996" s="197"/>
      <c r="H996" s="197"/>
      <c r="I996" s="197"/>
    </row>
    <row r="997" spans="2:9" x14ac:dyDescent="0.25">
      <c r="B997" s="197"/>
      <c r="C997" s="197"/>
      <c r="D997" s="197"/>
      <c r="E997" s="197"/>
      <c r="F997" s="197"/>
      <c r="G997" s="197"/>
      <c r="H997" s="197"/>
      <c r="I997" s="197"/>
    </row>
    <row r="998" spans="2:9" x14ac:dyDescent="0.25">
      <c r="B998" s="197"/>
      <c r="C998" s="197"/>
      <c r="D998" s="197"/>
      <c r="E998" s="197"/>
      <c r="F998" s="197"/>
      <c r="G998" s="197"/>
      <c r="H998" s="197"/>
      <c r="I998" s="197"/>
    </row>
    <row r="999" spans="2:9" x14ac:dyDescent="0.25">
      <c r="B999" s="197"/>
      <c r="C999" s="197"/>
      <c r="D999" s="197"/>
      <c r="E999" s="197"/>
      <c r="F999" s="197"/>
      <c r="G999" s="197"/>
      <c r="H999" s="197"/>
      <c r="I999" s="197"/>
    </row>
    <row r="1000" spans="2:9" x14ac:dyDescent="0.25">
      <c r="B1000" s="197"/>
      <c r="C1000" s="197"/>
      <c r="D1000" s="197"/>
      <c r="E1000" s="197"/>
      <c r="F1000" s="197"/>
      <c r="G1000" s="197"/>
      <c r="H1000" s="197"/>
      <c r="I1000" s="197"/>
    </row>
    <row r="1001" spans="2:9" x14ac:dyDescent="0.25">
      <c r="B1001" s="197"/>
      <c r="C1001" s="197"/>
      <c r="D1001" s="197"/>
      <c r="E1001" s="197"/>
      <c r="F1001" s="197"/>
      <c r="G1001" s="197"/>
      <c r="H1001" s="197"/>
      <c r="I1001" s="197"/>
    </row>
    <row r="1002" spans="2:9" x14ac:dyDescent="0.25">
      <c r="B1002" s="197"/>
      <c r="C1002" s="197"/>
      <c r="D1002" s="197"/>
      <c r="E1002" s="197"/>
      <c r="F1002" s="197"/>
      <c r="G1002" s="197"/>
      <c r="H1002" s="197"/>
      <c r="I1002" s="197"/>
    </row>
    <row r="1003" spans="2:9" x14ac:dyDescent="0.25">
      <c r="B1003" s="197"/>
      <c r="C1003" s="197"/>
      <c r="D1003" s="197"/>
      <c r="E1003" s="197"/>
      <c r="F1003" s="197"/>
      <c r="G1003" s="197"/>
      <c r="H1003" s="197"/>
      <c r="I1003" s="197"/>
    </row>
    <row r="1004" spans="2:9" x14ac:dyDescent="0.25">
      <c r="B1004" s="197"/>
      <c r="C1004" s="197"/>
      <c r="D1004" s="197"/>
      <c r="E1004" s="197"/>
      <c r="F1004" s="197"/>
      <c r="G1004" s="197"/>
      <c r="H1004" s="197"/>
      <c r="I1004" s="197"/>
    </row>
    <row r="1005" spans="2:9" x14ac:dyDescent="0.25">
      <c r="B1005" s="197"/>
      <c r="C1005" s="197"/>
      <c r="D1005" s="197"/>
      <c r="E1005" s="197"/>
      <c r="F1005" s="197"/>
      <c r="G1005" s="197"/>
      <c r="H1005" s="197"/>
      <c r="I1005" s="197"/>
    </row>
    <row r="1006" spans="2:9" x14ac:dyDescent="0.25">
      <c r="B1006" s="197"/>
      <c r="C1006" s="197"/>
      <c r="D1006" s="197"/>
      <c r="E1006" s="197"/>
      <c r="F1006" s="197"/>
      <c r="G1006" s="197"/>
      <c r="H1006" s="197"/>
      <c r="I1006" s="197"/>
    </row>
    <row r="1007" spans="2:9" x14ac:dyDescent="0.25">
      <c r="B1007" s="197"/>
      <c r="C1007" s="197"/>
      <c r="D1007" s="197"/>
      <c r="E1007" s="197"/>
      <c r="F1007" s="197"/>
      <c r="G1007" s="197"/>
      <c r="H1007" s="197"/>
      <c r="I1007" s="197"/>
    </row>
    <row r="1008" spans="2:9" x14ac:dyDescent="0.25">
      <c r="B1008" s="197"/>
      <c r="C1008" s="197"/>
      <c r="D1008" s="197"/>
      <c r="E1008" s="197"/>
      <c r="F1008" s="197"/>
      <c r="G1008" s="197"/>
      <c r="H1008" s="197"/>
      <c r="I1008" s="197"/>
    </row>
    <row r="1009" spans="2:9" x14ac:dyDescent="0.25">
      <c r="B1009" s="197"/>
      <c r="C1009" s="197"/>
      <c r="D1009" s="197"/>
      <c r="E1009" s="197"/>
      <c r="F1009" s="197"/>
      <c r="G1009" s="197"/>
      <c r="H1009" s="197"/>
      <c r="I1009" s="197"/>
    </row>
    <row r="1010" spans="2:9" x14ac:dyDescent="0.25">
      <c r="B1010" s="197"/>
      <c r="C1010" s="197"/>
      <c r="D1010" s="197"/>
      <c r="E1010" s="197"/>
      <c r="F1010" s="197"/>
      <c r="G1010" s="197"/>
      <c r="H1010" s="197"/>
      <c r="I1010" s="197"/>
    </row>
    <row r="1011" spans="2:9" x14ac:dyDescent="0.25">
      <c r="B1011" s="197"/>
      <c r="C1011" s="197"/>
      <c r="D1011" s="197"/>
      <c r="E1011" s="197"/>
      <c r="F1011" s="197"/>
      <c r="G1011" s="197"/>
      <c r="H1011" s="197"/>
      <c r="I1011" s="197"/>
    </row>
    <row r="1012" spans="2:9" x14ac:dyDescent="0.25">
      <c r="B1012" s="197"/>
      <c r="C1012" s="197"/>
      <c r="D1012" s="197"/>
      <c r="E1012" s="197"/>
      <c r="F1012" s="197"/>
      <c r="G1012" s="197"/>
      <c r="H1012" s="197"/>
      <c r="I1012" s="197"/>
    </row>
    <row r="1013" spans="2:9" x14ac:dyDescent="0.25">
      <c r="B1013" s="197"/>
      <c r="C1013" s="197"/>
      <c r="D1013" s="197"/>
      <c r="E1013" s="197"/>
      <c r="F1013" s="197"/>
      <c r="G1013" s="197"/>
      <c r="H1013" s="197"/>
      <c r="I1013" s="197"/>
    </row>
    <row r="1014" spans="2:9" x14ac:dyDescent="0.25">
      <c r="B1014" s="197"/>
      <c r="C1014" s="197"/>
      <c r="D1014" s="197"/>
      <c r="E1014" s="197"/>
      <c r="F1014" s="197"/>
      <c r="G1014" s="197"/>
      <c r="H1014" s="197"/>
      <c r="I1014" s="197"/>
    </row>
    <row r="1015" spans="2:9" x14ac:dyDescent="0.25">
      <c r="B1015" s="197"/>
      <c r="C1015" s="197"/>
      <c r="D1015" s="197"/>
      <c r="E1015" s="197"/>
      <c r="F1015" s="197"/>
      <c r="G1015" s="197"/>
      <c r="H1015" s="197"/>
      <c r="I1015" s="197"/>
    </row>
    <row r="1016" spans="2:9" x14ac:dyDescent="0.25">
      <c r="B1016" s="197"/>
      <c r="C1016" s="197"/>
      <c r="D1016" s="197"/>
      <c r="E1016" s="197"/>
      <c r="F1016" s="197"/>
      <c r="G1016" s="197"/>
      <c r="H1016" s="197"/>
      <c r="I1016" s="197"/>
    </row>
    <row r="1017" spans="2:9" x14ac:dyDescent="0.25">
      <c r="B1017" s="197"/>
      <c r="C1017" s="197"/>
      <c r="D1017" s="197"/>
      <c r="E1017" s="197"/>
      <c r="F1017" s="197"/>
      <c r="G1017" s="197"/>
      <c r="H1017" s="197"/>
      <c r="I1017" s="197"/>
    </row>
    <row r="1018" spans="2:9" x14ac:dyDescent="0.25">
      <c r="B1018" s="197"/>
      <c r="C1018" s="197"/>
      <c r="D1018" s="197"/>
      <c r="E1018" s="197"/>
      <c r="F1018" s="197"/>
      <c r="G1018" s="197"/>
      <c r="H1018" s="197"/>
      <c r="I1018" s="197"/>
    </row>
    <row r="1019" spans="2:9" x14ac:dyDescent="0.25">
      <c r="B1019" s="197"/>
      <c r="C1019" s="197"/>
      <c r="D1019" s="197"/>
      <c r="E1019" s="197"/>
      <c r="F1019" s="197"/>
      <c r="G1019" s="197"/>
      <c r="H1019" s="197"/>
      <c r="I1019" s="197"/>
    </row>
    <row r="1020" spans="2:9" x14ac:dyDescent="0.25">
      <c r="B1020" s="197"/>
      <c r="C1020" s="197"/>
      <c r="D1020" s="197"/>
      <c r="E1020" s="197"/>
      <c r="F1020" s="197"/>
      <c r="G1020" s="197"/>
      <c r="H1020" s="197"/>
      <c r="I1020" s="197"/>
    </row>
    <row r="1021" spans="2:9" x14ac:dyDescent="0.25">
      <c r="B1021" s="197"/>
      <c r="C1021" s="197"/>
      <c r="D1021" s="197"/>
      <c r="E1021" s="197"/>
      <c r="F1021" s="197"/>
      <c r="G1021" s="197"/>
      <c r="H1021" s="197"/>
      <c r="I1021" s="197"/>
    </row>
    <row r="1022" spans="2:9" x14ac:dyDescent="0.25">
      <c r="B1022" s="197"/>
      <c r="C1022" s="197"/>
      <c r="D1022" s="197"/>
      <c r="E1022" s="197"/>
      <c r="F1022" s="197"/>
      <c r="G1022" s="197"/>
      <c r="H1022" s="197"/>
      <c r="I1022" s="197"/>
    </row>
    <row r="1023" spans="2:9" x14ac:dyDescent="0.25">
      <c r="B1023" s="197"/>
      <c r="C1023" s="197"/>
      <c r="D1023" s="197"/>
      <c r="E1023" s="197"/>
      <c r="F1023" s="197"/>
      <c r="G1023" s="197"/>
      <c r="H1023" s="197"/>
      <c r="I1023" s="197"/>
    </row>
    <row r="1024" spans="2:9" x14ac:dyDescent="0.25">
      <c r="B1024" s="197"/>
      <c r="C1024" s="197"/>
      <c r="D1024" s="197"/>
      <c r="E1024" s="197"/>
      <c r="F1024" s="197"/>
      <c r="G1024" s="197"/>
      <c r="H1024" s="197"/>
      <c r="I1024" s="197"/>
    </row>
    <row r="1025" spans="2:9" x14ac:dyDescent="0.25">
      <c r="B1025" s="197"/>
      <c r="C1025" s="197"/>
      <c r="D1025" s="197"/>
      <c r="E1025" s="197"/>
      <c r="F1025" s="197"/>
      <c r="G1025" s="197"/>
      <c r="H1025" s="197"/>
      <c r="I1025" s="197"/>
    </row>
    <row r="1026" spans="2:9" x14ac:dyDescent="0.25">
      <c r="B1026" s="197"/>
      <c r="C1026" s="197"/>
      <c r="D1026" s="197"/>
      <c r="E1026" s="197"/>
      <c r="F1026" s="197"/>
      <c r="G1026" s="197"/>
      <c r="H1026" s="197"/>
      <c r="I1026" s="197"/>
    </row>
    <row r="1027" spans="2:9" x14ac:dyDescent="0.25">
      <c r="B1027" s="197"/>
      <c r="C1027" s="197"/>
      <c r="D1027" s="197"/>
      <c r="E1027" s="197"/>
      <c r="F1027" s="197"/>
      <c r="G1027" s="197"/>
      <c r="H1027" s="197"/>
      <c r="I1027" s="197"/>
    </row>
    <row r="1028" spans="2:9" x14ac:dyDescent="0.25">
      <c r="B1028" s="197"/>
      <c r="C1028" s="197"/>
      <c r="D1028" s="197"/>
      <c r="E1028" s="197"/>
      <c r="F1028" s="197"/>
      <c r="G1028" s="197"/>
      <c r="H1028" s="197"/>
      <c r="I1028" s="197"/>
    </row>
    <row r="1029" spans="2:9" x14ac:dyDescent="0.25">
      <c r="B1029" s="197"/>
      <c r="C1029" s="197"/>
      <c r="D1029" s="197"/>
      <c r="E1029" s="197"/>
      <c r="F1029" s="197"/>
      <c r="G1029" s="197"/>
      <c r="H1029" s="197"/>
      <c r="I1029" s="197"/>
    </row>
    <row r="1030" spans="2:9" x14ac:dyDescent="0.25">
      <c r="B1030" s="197"/>
      <c r="C1030" s="197"/>
      <c r="D1030" s="197"/>
      <c r="E1030" s="197"/>
      <c r="F1030" s="197"/>
      <c r="G1030" s="197"/>
      <c r="H1030" s="197"/>
      <c r="I1030" s="197"/>
    </row>
    <row r="1031" spans="2:9" x14ac:dyDescent="0.25">
      <c r="B1031" s="197"/>
      <c r="C1031" s="197"/>
      <c r="D1031" s="197"/>
      <c r="E1031" s="197"/>
      <c r="F1031" s="197"/>
      <c r="G1031" s="197"/>
      <c r="H1031" s="197"/>
      <c r="I1031" s="197"/>
    </row>
    <row r="1032" spans="2:9" x14ac:dyDescent="0.25">
      <c r="B1032" s="197"/>
      <c r="C1032" s="197"/>
      <c r="D1032" s="197"/>
      <c r="E1032" s="197"/>
      <c r="F1032" s="197"/>
      <c r="G1032" s="197"/>
      <c r="H1032" s="197"/>
      <c r="I1032" s="197"/>
    </row>
    <row r="1033" spans="2:9" x14ac:dyDescent="0.25">
      <c r="B1033" s="197"/>
      <c r="C1033" s="197"/>
      <c r="D1033" s="197"/>
      <c r="E1033" s="197"/>
      <c r="F1033" s="197"/>
      <c r="G1033" s="197"/>
      <c r="H1033" s="197"/>
      <c r="I1033" s="197"/>
    </row>
    <row r="1034" spans="2:9" x14ac:dyDescent="0.25">
      <c r="B1034" s="197"/>
      <c r="C1034" s="197"/>
      <c r="D1034" s="197"/>
      <c r="E1034" s="197"/>
      <c r="F1034" s="197"/>
      <c r="G1034" s="197"/>
      <c r="H1034" s="197"/>
      <c r="I1034" s="197"/>
    </row>
    <row r="1035" spans="2:9" x14ac:dyDescent="0.25">
      <c r="B1035" s="197"/>
      <c r="C1035" s="197"/>
      <c r="D1035" s="197"/>
      <c r="E1035" s="197"/>
      <c r="F1035" s="197"/>
      <c r="G1035" s="197"/>
      <c r="H1035" s="197"/>
      <c r="I1035" s="197"/>
    </row>
    <row r="1036" spans="2:9" x14ac:dyDescent="0.25">
      <c r="B1036" s="197"/>
      <c r="C1036" s="197"/>
      <c r="D1036" s="197"/>
      <c r="E1036" s="197"/>
      <c r="F1036" s="197"/>
      <c r="G1036" s="197"/>
      <c r="H1036" s="197"/>
      <c r="I1036" s="197"/>
    </row>
    <row r="1037" spans="2:9" x14ac:dyDescent="0.25">
      <c r="B1037" s="197"/>
      <c r="C1037" s="197"/>
      <c r="D1037" s="197"/>
      <c r="E1037" s="197"/>
      <c r="F1037" s="197"/>
      <c r="G1037" s="197"/>
      <c r="H1037" s="197"/>
      <c r="I1037" s="197"/>
    </row>
    <row r="1038" spans="2:9" x14ac:dyDescent="0.25">
      <c r="B1038" s="197"/>
      <c r="C1038" s="197"/>
      <c r="D1038" s="197"/>
      <c r="E1038" s="197"/>
      <c r="F1038" s="197"/>
      <c r="G1038" s="197"/>
      <c r="H1038" s="197"/>
      <c r="I1038" s="197"/>
    </row>
    <row r="1039" spans="2:9" x14ac:dyDescent="0.25">
      <c r="B1039" s="197"/>
      <c r="C1039" s="197"/>
      <c r="D1039" s="197"/>
      <c r="E1039" s="197"/>
      <c r="F1039" s="197"/>
      <c r="G1039" s="197"/>
      <c r="H1039" s="197"/>
      <c r="I1039" s="197"/>
    </row>
    <row r="1040" spans="2:9" x14ac:dyDescent="0.25">
      <c r="B1040" s="197"/>
      <c r="C1040" s="197"/>
      <c r="D1040" s="197"/>
      <c r="E1040" s="197"/>
      <c r="F1040" s="197"/>
      <c r="G1040" s="197"/>
      <c r="H1040" s="197"/>
      <c r="I1040" s="197"/>
    </row>
    <row r="1041" spans="2:9" x14ac:dyDescent="0.25">
      <c r="B1041" s="197"/>
      <c r="C1041" s="197"/>
      <c r="D1041" s="197"/>
      <c r="E1041" s="197"/>
      <c r="F1041" s="197"/>
      <c r="G1041" s="197"/>
      <c r="H1041" s="197"/>
      <c r="I1041" s="197"/>
    </row>
    <row r="1042" spans="2:9" x14ac:dyDescent="0.25">
      <c r="B1042" s="197"/>
      <c r="C1042" s="197"/>
      <c r="D1042" s="197"/>
      <c r="E1042" s="197"/>
      <c r="F1042" s="197"/>
      <c r="G1042" s="197"/>
      <c r="H1042" s="197"/>
      <c r="I1042" s="197"/>
    </row>
    <row r="1043" spans="2:9" x14ac:dyDescent="0.25">
      <c r="B1043" s="197"/>
      <c r="C1043" s="197"/>
      <c r="D1043" s="197"/>
      <c r="E1043" s="197"/>
      <c r="F1043" s="197"/>
      <c r="G1043" s="197"/>
      <c r="H1043" s="197"/>
      <c r="I1043" s="197"/>
    </row>
    <row r="1044" spans="2:9" x14ac:dyDescent="0.25">
      <c r="B1044" s="197"/>
      <c r="C1044" s="197"/>
      <c r="D1044" s="197"/>
      <c r="E1044" s="197"/>
      <c r="F1044" s="197"/>
      <c r="G1044" s="197"/>
      <c r="H1044" s="197"/>
      <c r="I1044" s="197"/>
    </row>
    <row r="1045" spans="2:9" x14ac:dyDescent="0.25">
      <c r="B1045" s="197"/>
      <c r="C1045" s="197"/>
      <c r="D1045" s="197"/>
      <c r="E1045" s="197"/>
      <c r="F1045" s="197"/>
      <c r="G1045" s="197"/>
      <c r="H1045" s="197"/>
      <c r="I1045" s="197"/>
    </row>
    <row r="1046" spans="2:9" x14ac:dyDescent="0.25">
      <c r="B1046" s="197"/>
      <c r="C1046" s="197"/>
      <c r="D1046" s="197"/>
      <c r="E1046" s="197"/>
      <c r="F1046" s="197"/>
      <c r="G1046" s="197"/>
      <c r="H1046" s="197"/>
      <c r="I1046" s="197"/>
    </row>
    <row r="1047" spans="2:9" x14ac:dyDescent="0.25">
      <c r="B1047" s="197"/>
      <c r="C1047" s="197"/>
      <c r="D1047" s="197"/>
      <c r="E1047" s="197"/>
      <c r="F1047" s="197"/>
      <c r="G1047" s="197"/>
      <c r="H1047" s="197"/>
      <c r="I1047" s="197"/>
    </row>
    <row r="1048" spans="2:9" x14ac:dyDescent="0.25">
      <c r="B1048" s="197"/>
      <c r="C1048" s="197"/>
      <c r="D1048" s="197"/>
      <c r="E1048" s="197"/>
      <c r="F1048" s="197"/>
      <c r="G1048" s="197"/>
      <c r="H1048" s="197"/>
      <c r="I1048" s="197"/>
    </row>
    <row r="1049" spans="2:9" x14ac:dyDescent="0.25">
      <c r="B1049" s="197"/>
      <c r="C1049" s="197"/>
      <c r="D1049" s="197"/>
      <c r="E1049" s="197"/>
      <c r="F1049" s="197"/>
      <c r="G1049" s="197"/>
      <c r="H1049" s="197"/>
      <c r="I1049" s="197"/>
    </row>
    <row r="1050" spans="2:9" x14ac:dyDescent="0.25">
      <c r="B1050" s="197"/>
      <c r="C1050" s="197"/>
      <c r="D1050" s="197"/>
      <c r="E1050" s="197"/>
      <c r="F1050" s="197"/>
      <c r="G1050" s="197"/>
      <c r="H1050" s="197"/>
      <c r="I1050" s="197"/>
    </row>
    <row r="1051" spans="2:9" x14ac:dyDescent="0.25">
      <c r="B1051" s="197"/>
      <c r="C1051" s="197"/>
      <c r="D1051" s="197"/>
      <c r="E1051" s="197"/>
      <c r="F1051" s="197"/>
      <c r="G1051" s="197"/>
      <c r="H1051" s="197"/>
      <c r="I1051" s="197"/>
    </row>
    <row r="1052" spans="2:9" x14ac:dyDescent="0.25">
      <c r="B1052" s="197"/>
      <c r="C1052" s="197"/>
      <c r="D1052" s="197"/>
      <c r="E1052" s="197"/>
      <c r="F1052" s="197"/>
      <c r="G1052" s="197"/>
      <c r="H1052" s="197"/>
      <c r="I1052" s="197"/>
    </row>
    <row r="1053" spans="2:9" x14ac:dyDescent="0.25">
      <c r="B1053" s="197"/>
      <c r="C1053" s="197"/>
      <c r="D1053" s="197"/>
      <c r="E1053" s="197"/>
      <c r="F1053" s="197"/>
      <c r="G1053" s="197"/>
      <c r="H1053" s="197"/>
      <c r="I1053" s="197"/>
    </row>
    <row r="1054" spans="2:9" x14ac:dyDescent="0.25">
      <c r="B1054" s="197"/>
      <c r="C1054" s="197"/>
      <c r="D1054" s="197"/>
      <c r="E1054" s="197"/>
      <c r="F1054" s="197"/>
      <c r="G1054" s="197"/>
      <c r="H1054" s="197"/>
      <c r="I1054" s="197"/>
    </row>
    <row r="1055" spans="2:9" x14ac:dyDescent="0.25">
      <c r="B1055" s="197"/>
      <c r="C1055" s="197"/>
      <c r="D1055" s="197"/>
      <c r="E1055" s="197"/>
      <c r="F1055" s="197"/>
      <c r="G1055" s="197"/>
      <c r="H1055" s="197"/>
      <c r="I1055" s="197"/>
    </row>
    <row r="1056" spans="2:9" x14ac:dyDescent="0.25">
      <c r="B1056" s="197"/>
      <c r="C1056" s="197"/>
      <c r="D1056" s="197"/>
      <c r="E1056" s="197"/>
      <c r="F1056" s="197"/>
      <c r="G1056" s="197"/>
      <c r="H1056" s="197"/>
      <c r="I1056" s="197"/>
    </row>
    <row r="1057" spans="2:9" x14ac:dyDescent="0.25">
      <c r="B1057" s="197"/>
      <c r="C1057" s="197"/>
      <c r="D1057" s="197"/>
      <c r="E1057" s="197"/>
      <c r="F1057" s="197"/>
      <c r="G1057" s="197"/>
      <c r="H1057" s="197"/>
      <c r="I1057" s="197"/>
    </row>
    <row r="1058" spans="2:9" x14ac:dyDescent="0.25">
      <c r="B1058" s="197"/>
      <c r="C1058" s="197"/>
      <c r="D1058" s="197"/>
      <c r="E1058" s="197"/>
      <c r="F1058" s="197"/>
      <c r="G1058" s="197"/>
      <c r="H1058" s="197"/>
      <c r="I1058" s="197"/>
    </row>
    <row r="1059" spans="2:9" x14ac:dyDescent="0.25">
      <c r="B1059" s="197"/>
      <c r="C1059" s="197"/>
      <c r="D1059" s="197"/>
      <c r="E1059" s="197"/>
      <c r="F1059" s="197"/>
      <c r="G1059" s="197"/>
      <c r="H1059" s="197"/>
      <c r="I1059" s="197"/>
    </row>
    <row r="1060" spans="2:9" x14ac:dyDescent="0.25">
      <c r="B1060" s="197"/>
      <c r="C1060" s="197"/>
      <c r="D1060" s="197"/>
      <c r="E1060" s="197"/>
      <c r="F1060" s="197"/>
      <c r="G1060" s="197"/>
      <c r="H1060" s="197"/>
      <c r="I1060" s="197"/>
    </row>
    <row r="1061" spans="2:9" x14ac:dyDescent="0.25">
      <c r="B1061" s="197"/>
      <c r="C1061" s="197"/>
      <c r="D1061" s="197"/>
      <c r="E1061" s="197"/>
      <c r="F1061" s="197"/>
      <c r="G1061" s="197"/>
      <c r="H1061" s="197"/>
      <c r="I1061" s="197"/>
    </row>
    <row r="1062" spans="2:9" x14ac:dyDescent="0.25">
      <c r="B1062" s="197"/>
      <c r="C1062" s="197"/>
      <c r="D1062" s="197"/>
      <c r="E1062" s="197"/>
      <c r="F1062" s="197"/>
      <c r="G1062" s="197"/>
      <c r="H1062" s="197"/>
      <c r="I1062" s="197"/>
    </row>
    <row r="1063" spans="2:9" x14ac:dyDescent="0.25">
      <c r="B1063" s="197"/>
      <c r="C1063" s="197"/>
      <c r="D1063" s="197"/>
      <c r="E1063" s="197"/>
      <c r="F1063" s="197"/>
      <c r="G1063" s="197"/>
      <c r="H1063" s="197"/>
      <c r="I1063" s="197"/>
    </row>
    <row r="1064" spans="2:9" x14ac:dyDescent="0.25">
      <c r="B1064" s="197"/>
      <c r="C1064" s="197"/>
      <c r="D1064" s="197"/>
      <c r="E1064" s="197"/>
      <c r="F1064" s="197"/>
      <c r="G1064" s="197"/>
      <c r="H1064" s="197"/>
      <c r="I1064" s="197"/>
    </row>
    <row r="1065" spans="2:9" x14ac:dyDescent="0.25">
      <c r="B1065" s="197"/>
      <c r="C1065" s="197"/>
      <c r="D1065" s="197"/>
      <c r="E1065" s="197"/>
      <c r="F1065" s="197"/>
      <c r="G1065" s="197"/>
      <c r="H1065" s="197"/>
      <c r="I1065" s="197"/>
    </row>
    <row r="1066" spans="2:9" x14ac:dyDescent="0.25">
      <c r="B1066" s="197"/>
      <c r="C1066" s="197"/>
      <c r="D1066" s="197"/>
      <c r="E1066" s="197"/>
      <c r="F1066" s="197"/>
      <c r="G1066" s="197"/>
      <c r="H1066" s="197"/>
      <c r="I1066" s="197"/>
    </row>
    <row r="1067" spans="2:9" x14ac:dyDescent="0.25">
      <c r="B1067" s="197"/>
      <c r="C1067" s="197"/>
      <c r="D1067" s="197"/>
      <c r="E1067" s="197"/>
      <c r="F1067" s="197"/>
      <c r="G1067" s="197"/>
      <c r="H1067" s="197"/>
      <c r="I1067" s="197"/>
    </row>
    <row r="1068" spans="2:9" x14ac:dyDescent="0.25">
      <c r="B1068" s="197"/>
      <c r="C1068" s="197"/>
      <c r="D1068" s="197"/>
      <c r="E1068" s="197"/>
      <c r="F1068" s="197"/>
      <c r="G1068" s="197"/>
      <c r="H1068" s="197"/>
      <c r="I1068" s="197"/>
    </row>
    <row r="1069" spans="2:9" x14ac:dyDescent="0.25">
      <c r="B1069" s="197"/>
      <c r="C1069" s="197"/>
      <c r="D1069" s="197"/>
      <c r="E1069" s="197"/>
      <c r="F1069" s="197"/>
      <c r="G1069" s="197"/>
      <c r="H1069" s="197"/>
      <c r="I1069" s="197"/>
    </row>
    <row r="1070" spans="2:9" x14ac:dyDescent="0.25">
      <c r="B1070" s="197"/>
      <c r="C1070" s="197"/>
      <c r="D1070" s="197"/>
      <c r="E1070" s="197"/>
      <c r="F1070" s="197"/>
      <c r="G1070" s="197"/>
      <c r="H1070" s="197"/>
      <c r="I1070" s="197"/>
    </row>
    <row r="1071" spans="2:9" x14ac:dyDescent="0.25">
      <c r="B1071" s="197"/>
      <c r="C1071" s="197"/>
      <c r="D1071" s="197"/>
      <c r="E1071" s="197"/>
      <c r="F1071" s="197"/>
      <c r="G1071" s="197"/>
      <c r="H1071" s="197"/>
      <c r="I1071" s="197"/>
    </row>
    <row r="1072" spans="2:9" x14ac:dyDescent="0.25">
      <c r="B1072" s="197"/>
      <c r="C1072" s="197"/>
      <c r="D1072" s="197"/>
      <c r="E1072" s="197"/>
      <c r="F1072" s="197"/>
      <c r="G1072" s="197"/>
      <c r="H1072" s="197"/>
      <c r="I1072" s="197"/>
    </row>
    <row r="1073" spans="2:9" x14ac:dyDescent="0.25">
      <c r="B1073" s="197"/>
      <c r="C1073" s="197"/>
      <c r="D1073" s="197"/>
      <c r="E1073" s="197"/>
      <c r="F1073" s="197"/>
      <c r="G1073" s="197"/>
      <c r="H1073" s="197"/>
      <c r="I1073" s="197"/>
    </row>
    <row r="1074" spans="2:9" x14ac:dyDescent="0.25">
      <c r="B1074" s="197"/>
      <c r="C1074" s="197"/>
      <c r="D1074" s="197"/>
      <c r="E1074" s="197"/>
      <c r="F1074" s="197"/>
      <c r="G1074" s="197"/>
      <c r="H1074" s="197"/>
      <c r="I1074" s="197"/>
    </row>
    <row r="1075" spans="2:9" x14ac:dyDescent="0.25">
      <c r="B1075" s="197"/>
      <c r="C1075" s="197"/>
      <c r="D1075" s="197"/>
      <c r="E1075" s="197"/>
      <c r="F1075" s="197"/>
      <c r="G1075" s="197"/>
      <c r="H1075" s="197"/>
      <c r="I1075" s="197"/>
    </row>
    <row r="1076" spans="2:9" x14ac:dyDescent="0.25">
      <c r="B1076" s="197"/>
      <c r="C1076" s="197"/>
      <c r="D1076" s="197"/>
      <c r="E1076" s="197"/>
      <c r="F1076" s="197"/>
      <c r="G1076" s="197"/>
      <c r="H1076" s="197"/>
      <c r="I1076" s="197"/>
    </row>
    <row r="1077" spans="2:9" x14ac:dyDescent="0.25">
      <c r="B1077" s="197"/>
      <c r="C1077" s="197"/>
      <c r="D1077" s="197"/>
      <c r="E1077" s="197"/>
      <c r="F1077" s="197"/>
      <c r="G1077" s="197"/>
      <c r="H1077" s="197"/>
      <c r="I1077" s="197"/>
    </row>
    <row r="1078" spans="2:9" x14ac:dyDescent="0.25">
      <c r="B1078" s="197"/>
      <c r="C1078" s="197"/>
      <c r="D1078" s="197"/>
      <c r="E1078" s="197"/>
      <c r="F1078" s="197"/>
      <c r="G1078" s="197"/>
      <c r="H1078" s="197"/>
      <c r="I1078" s="197"/>
    </row>
    <row r="1079" spans="2:9" x14ac:dyDescent="0.25">
      <c r="B1079" s="197"/>
      <c r="C1079" s="197"/>
      <c r="D1079" s="197"/>
      <c r="E1079" s="197"/>
      <c r="F1079" s="197"/>
      <c r="G1079" s="197"/>
      <c r="H1079" s="197"/>
      <c r="I1079" s="197"/>
    </row>
    <row r="1080" spans="2:9" x14ac:dyDescent="0.25">
      <c r="B1080" s="197"/>
      <c r="C1080" s="197"/>
      <c r="D1080" s="197"/>
      <c r="E1080" s="197"/>
      <c r="F1080" s="197"/>
      <c r="G1080" s="197"/>
      <c r="H1080" s="197"/>
      <c r="I1080" s="197"/>
    </row>
    <row r="1081" spans="2:9" x14ac:dyDescent="0.25">
      <c r="B1081" s="197"/>
      <c r="C1081" s="197"/>
      <c r="D1081" s="197"/>
      <c r="E1081" s="197"/>
      <c r="F1081" s="197"/>
      <c r="G1081" s="197"/>
      <c r="H1081" s="197"/>
      <c r="I1081" s="197"/>
    </row>
    <row r="1082" spans="2:9" x14ac:dyDescent="0.25">
      <c r="B1082" s="197"/>
      <c r="C1082" s="197"/>
      <c r="D1082" s="197"/>
      <c r="E1082" s="197"/>
      <c r="F1082" s="197"/>
      <c r="G1082" s="197"/>
      <c r="H1082" s="197"/>
      <c r="I1082" s="197"/>
    </row>
    <row r="1083" spans="2:9" x14ac:dyDescent="0.25">
      <c r="B1083" s="197"/>
      <c r="C1083" s="197"/>
      <c r="D1083" s="197"/>
      <c r="E1083" s="197"/>
      <c r="F1083" s="197"/>
      <c r="G1083" s="197"/>
      <c r="H1083" s="197"/>
      <c r="I1083" s="197"/>
    </row>
    <row r="1084" spans="2:9" x14ac:dyDescent="0.25">
      <c r="B1084" s="197"/>
      <c r="C1084" s="197"/>
      <c r="D1084" s="197"/>
      <c r="E1084" s="197"/>
      <c r="F1084" s="197"/>
      <c r="G1084" s="197"/>
      <c r="H1084" s="197"/>
      <c r="I1084" s="197"/>
    </row>
    <row r="1085" spans="2:9" x14ac:dyDescent="0.25">
      <c r="B1085" s="197"/>
      <c r="C1085" s="197"/>
      <c r="D1085" s="197"/>
      <c r="E1085" s="197"/>
      <c r="F1085" s="197"/>
      <c r="G1085" s="197"/>
      <c r="H1085" s="197"/>
      <c r="I1085" s="197"/>
    </row>
    <row r="1086" spans="2:9" x14ac:dyDescent="0.25">
      <c r="B1086" s="197"/>
      <c r="C1086" s="197"/>
      <c r="D1086" s="197"/>
      <c r="E1086" s="197"/>
      <c r="F1086" s="197"/>
      <c r="G1086" s="197"/>
      <c r="H1086" s="197"/>
      <c r="I1086" s="197"/>
    </row>
    <row r="1087" spans="2:9" x14ac:dyDescent="0.25">
      <c r="B1087" s="197"/>
      <c r="C1087" s="197"/>
      <c r="D1087" s="197"/>
      <c r="E1087" s="197"/>
      <c r="F1087" s="197"/>
      <c r="G1087" s="197"/>
      <c r="H1087" s="197"/>
      <c r="I1087" s="197"/>
    </row>
    <row r="1088" spans="2:9" x14ac:dyDescent="0.25">
      <c r="B1088" s="197"/>
      <c r="C1088" s="197"/>
      <c r="D1088" s="197"/>
      <c r="E1088" s="197"/>
      <c r="F1088" s="197"/>
      <c r="G1088" s="197"/>
      <c r="H1088" s="197"/>
      <c r="I1088" s="197"/>
    </row>
    <row r="1089" spans="2:9" x14ac:dyDescent="0.25">
      <c r="B1089" s="197"/>
      <c r="C1089" s="197"/>
      <c r="D1089" s="197"/>
      <c r="E1089" s="197"/>
      <c r="F1089" s="197"/>
      <c r="G1089" s="197"/>
      <c r="H1089" s="197"/>
      <c r="I1089" s="197"/>
    </row>
    <row r="1090" spans="2:9" x14ac:dyDescent="0.25">
      <c r="B1090" s="197"/>
      <c r="C1090" s="197"/>
      <c r="D1090" s="197"/>
      <c r="E1090" s="197"/>
      <c r="F1090" s="197"/>
      <c r="G1090" s="197"/>
      <c r="H1090" s="197"/>
      <c r="I1090" s="197"/>
    </row>
    <row r="1091" spans="2:9" x14ac:dyDescent="0.25">
      <c r="B1091" s="197"/>
      <c r="C1091" s="197"/>
      <c r="D1091" s="197"/>
      <c r="E1091" s="197"/>
      <c r="F1091" s="197"/>
      <c r="G1091" s="197"/>
      <c r="H1091" s="197"/>
      <c r="I1091" s="197"/>
    </row>
    <row r="1092" spans="2:9" x14ac:dyDescent="0.25">
      <c r="B1092" s="197"/>
      <c r="C1092" s="197"/>
      <c r="D1092" s="197"/>
      <c r="E1092" s="197"/>
      <c r="F1092" s="197"/>
      <c r="G1092" s="197"/>
      <c r="H1092" s="197"/>
      <c r="I1092" s="197"/>
    </row>
    <row r="1093" spans="2:9" x14ac:dyDescent="0.25">
      <c r="B1093" s="197"/>
      <c r="C1093" s="197"/>
      <c r="D1093" s="197"/>
      <c r="E1093" s="197"/>
      <c r="F1093" s="197"/>
      <c r="G1093" s="197"/>
      <c r="H1093" s="197"/>
      <c r="I1093" s="197"/>
    </row>
    <row r="1094" spans="2:9" x14ac:dyDescent="0.25">
      <c r="B1094" s="197"/>
      <c r="C1094" s="197"/>
      <c r="D1094" s="197"/>
      <c r="E1094" s="197"/>
      <c r="F1094" s="197"/>
      <c r="G1094" s="197"/>
      <c r="H1094" s="197"/>
      <c r="I1094" s="197"/>
    </row>
    <row r="1095" spans="2:9" x14ac:dyDescent="0.25">
      <c r="B1095" s="197"/>
      <c r="C1095" s="197"/>
      <c r="D1095" s="197"/>
      <c r="E1095" s="197"/>
      <c r="F1095" s="197"/>
      <c r="G1095" s="197"/>
      <c r="H1095" s="197"/>
      <c r="I1095" s="197"/>
    </row>
    <row r="1096" spans="2:9" x14ac:dyDescent="0.25">
      <c r="B1096" s="197"/>
      <c r="C1096" s="197"/>
      <c r="D1096" s="197"/>
      <c r="E1096" s="197"/>
      <c r="F1096" s="197"/>
      <c r="G1096" s="197"/>
      <c r="H1096" s="197"/>
      <c r="I1096" s="197"/>
    </row>
    <row r="1097" spans="2:9" x14ac:dyDescent="0.25">
      <c r="B1097" s="197"/>
      <c r="C1097" s="197"/>
      <c r="D1097" s="197"/>
      <c r="E1097" s="197"/>
      <c r="F1097" s="197"/>
      <c r="G1097" s="197"/>
      <c r="H1097" s="197"/>
      <c r="I1097" s="197"/>
    </row>
    <row r="1098" spans="2:9" x14ac:dyDescent="0.25">
      <c r="B1098" s="197"/>
      <c r="C1098" s="197"/>
      <c r="D1098" s="197"/>
      <c r="E1098" s="197"/>
      <c r="F1098" s="197"/>
      <c r="G1098" s="197"/>
      <c r="H1098" s="197"/>
      <c r="I1098" s="197"/>
    </row>
    <row r="1099" spans="2:9" x14ac:dyDescent="0.25">
      <c r="B1099" s="197"/>
      <c r="C1099" s="197"/>
      <c r="D1099" s="197"/>
      <c r="E1099" s="197"/>
      <c r="F1099" s="197"/>
      <c r="G1099" s="197"/>
      <c r="H1099" s="197"/>
      <c r="I1099" s="197"/>
    </row>
    <row r="1100" spans="2:9" x14ac:dyDescent="0.25">
      <c r="B1100" s="197"/>
      <c r="C1100" s="197"/>
      <c r="D1100" s="197"/>
      <c r="E1100" s="197"/>
      <c r="F1100" s="197"/>
      <c r="G1100" s="197"/>
      <c r="H1100" s="197"/>
      <c r="I1100" s="197"/>
    </row>
    <row r="1101" spans="2:9" x14ac:dyDescent="0.25">
      <c r="B1101" s="197"/>
      <c r="C1101" s="197"/>
      <c r="D1101" s="197"/>
      <c r="E1101" s="197"/>
      <c r="F1101" s="197"/>
      <c r="G1101" s="197"/>
      <c r="H1101" s="197"/>
      <c r="I1101" s="197"/>
    </row>
    <row r="1102" spans="2:9" x14ac:dyDescent="0.25">
      <c r="B1102" s="197"/>
      <c r="C1102" s="197"/>
      <c r="D1102" s="197"/>
      <c r="E1102" s="197"/>
      <c r="F1102" s="197"/>
      <c r="G1102" s="197"/>
      <c r="H1102" s="197"/>
      <c r="I1102" s="197"/>
    </row>
    <row r="1103" spans="2:9" x14ac:dyDescent="0.25">
      <c r="B1103" s="197"/>
      <c r="C1103" s="197"/>
      <c r="D1103" s="197"/>
      <c r="E1103" s="197"/>
      <c r="F1103" s="197"/>
      <c r="G1103" s="197"/>
      <c r="H1103" s="197"/>
      <c r="I1103" s="197"/>
    </row>
    <row r="1104" spans="2:9" x14ac:dyDescent="0.25">
      <c r="B1104" s="197"/>
      <c r="C1104" s="197"/>
      <c r="D1104" s="197"/>
      <c r="E1104" s="197"/>
      <c r="F1104" s="197"/>
      <c r="G1104" s="197"/>
      <c r="H1104" s="197"/>
      <c r="I1104" s="197"/>
    </row>
    <row r="1105" spans="2:9" x14ac:dyDescent="0.25">
      <c r="B1105" s="197"/>
      <c r="C1105" s="197"/>
      <c r="D1105" s="197"/>
      <c r="E1105" s="197"/>
      <c r="F1105" s="197"/>
      <c r="G1105" s="197"/>
      <c r="H1105" s="197"/>
      <c r="I1105" s="197"/>
    </row>
    <row r="1106" spans="2:9" x14ac:dyDescent="0.25">
      <c r="B1106" s="197"/>
      <c r="C1106" s="197"/>
      <c r="D1106" s="197"/>
      <c r="E1106" s="197"/>
      <c r="F1106" s="197"/>
      <c r="G1106" s="197"/>
      <c r="H1106" s="197"/>
      <c r="I1106" s="197"/>
    </row>
    <row r="1107" spans="2:9" x14ac:dyDescent="0.25">
      <c r="B1107" s="197"/>
      <c r="C1107" s="197"/>
      <c r="D1107" s="197"/>
      <c r="E1107" s="197"/>
      <c r="F1107" s="197"/>
      <c r="G1107" s="197"/>
      <c r="H1107" s="197"/>
      <c r="I1107" s="197"/>
    </row>
    <row r="1108" spans="2:9" x14ac:dyDescent="0.25">
      <c r="B1108" s="197"/>
      <c r="C1108" s="197"/>
      <c r="D1108" s="197"/>
      <c r="E1108" s="197"/>
      <c r="F1108" s="197"/>
      <c r="G1108" s="197"/>
      <c r="H1108" s="197"/>
      <c r="I1108" s="197"/>
    </row>
    <row r="1109" spans="2:9" x14ac:dyDescent="0.25">
      <c r="B1109" s="197"/>
      <c r="C1109" s="197"/>
      <c r="D1109" s="197"/>
      <c r="E1109" s="197"/>
      <c r="F1109" s="197"/>
      <c r="G1109" s="197"/>
      <c r="H1109" s="197"/>
      <c r="I1109" s="197"/>
    </row>
    <row r="1110" spans="2:9" x14ac:dyDescent="0.25">
      <c r="B1110" s="197"/>
      <c r="C1110" s="197"/>
      <c r="D1110" s="197"/>
      <c r="E1110" s="197"/>
      <c r="F1110" s="197"/>
      <c r="G1110" s="197"/>
      <c r="H1110" s="197"/>
      <c r="I1110" s="197"/>
    </row>
    <row r="1111" spans="2:9" x14ac:dyDescent="0.25">
      <c r="B1111" s="197"/>
      <c r="C1111" s="197"/>
      <c r="D1111" s="197"/>
      <c r="E1111" s="197"/>
      <c r="F1111" s="197"/>
      <c r="G1111" s="197"/>
      <c r="H1111" s="197"/>
      <c r="I1111" s="197"/>
    </row>
    <row r="1112" spans="2:9" x14ac:dyDescent="0.25">
      <c r="B1112" s="197"/>
      <c r="C1112" s="197"/>
      <c r="D1112" s="197"/>
      <c r="E1112" s="197"/>
      <c r="F1112" s="197"/>
      <c r="G1112" s="197"/>
      <c r="H1112" s="197"/>
      <c r="I1112" s="197"/>
    </row>
    <row r="1113" spans="2:9" x14ac:dyDescent="0.25">
      <c r="B1113" s="197"/>
      <c r="C1113" s="197"/>
      <c r="D1113" s="197"/>
      <c r="E1113" s="197"/>
      <c r="F1113" s="197"/>
      <c r="G1113" s="197"/>
      <c r="H1113" s="197"/>
      <c r="I1113" s="197"/>
    </row>
    <row r="1114" spans="2:9" x14ac:dyDescent="0.25">
      <c r="B1114" s="197"/>
      <c r="C1114" s="197"/>
      <c r="D1114" s="197"/>
      <c r="E1114" s="197"/>
      <c r="F1114" s="197"/>
      <c r="G1114" s="197"/>
      <c r="H1114" s="197"/>
      <c r="I1114" s="197"/>
    </row>
    <row r="1115" spans="2:9" x14ac:dyDescent="0.25">
      <c r="B1115" s="197"/>
      <c r="C1115" s="197"/>
      <c r="D1115" s="197"/>
      <c r="E1115" s="197"/>
      <c r="F1115" s="197"/>
      <c r="G1115" s="197"/>
      <c r="H1115" s="197"/>
      <c r="I1115" s="197"/>
    </row>
    <row r="1116" spans="2:9" x14ac:dyDescent="0.25">
      <c r="B1116" s="197"/>
      <c r="C1116" s="197"/>
      <c r="D1116" s="197"/>
      <c r="E1116" s="197"/>
      <c r="F1116" s="197"/>
      <c r="G1116" s="197"/>
      <c r="H1116" s="197"/>
      <c r="I1116" s="197"/>
    </row>
    <row r="1117" spans="2:9" x14ac:dyDescent="0.25">
      <c r="B1117" s="197"/>
      <c r="C1117" s="197"/>
      <c r="D1117" s="197"/>
      <c r="E1117" s="197"/>
      <c r="F1117" s="197"/>
      <c r="G1117" s="197"/>
      <c r="H1117" s="197"/>
      <c r="I1117" s="197"/>
    </row>
    <row r="1118" spans="2:9" x14ac:dyDescent="0.25">
      <c r="B1118" s="197"/>
      <c r="C1118" s="197"/>
      <c r="D1118" s="197"/>
      <c r="E1118" s="197"/>
      <c r="F1118" s="197"/>
      <c r="G1118" s="197"/>
      <c r="H1118" s="197"/>
      <c r="I1118" s="197"/>
    </row>
    <row r="1119" spans="2:9" x14ac:dyDescent="0.25">
      <c r="B1119" s="197"/>
      <c r="C1119" s="197"/>
      <c r="D1119" s="197"/>
      <c r="E1119" s="197"/>
      <c r="F1119" s="197"/>
      <c r="G1119" s="197"/>
      <c r="H1119" s="197"/>
      <c r="I1119" s="197"/>
    </row>
    <row r="1120" spans="2:9" x14ac:dyDescent="0.25">
      <c r="B1120" s="197"/>
      <c r="C1120" s="197"/>
      <c r="D1120" s="197"/>
      <c r="E1120" s="197"/>
      <c r="F1120" s="197"/>
      <c r="G1120" s="197"/>
      <c r="H1120" s="197"/>
      <c r="I1120" s="197"/>
    </row>
    <row r="1121" spans="2:9" x14ac:dyDescent="0.25">
      <c r="B1121" s="197"/>
      <c r="C1121" s="197"/>
      <c r="D1121" s="197"/>
      <c r="E1121" s="197"/>
      <c r="F1121" s="197"/>
      <c r="G1121" s="197"/>
      <c r="H1121" s="197"/>
      <c r="I1121" s="197"/>
    </row>
    <row r="1122" spans="2:9" x14ac:dyDescent="0.25">
      <c r="B1122" s="197"/>
      <c r="C1122" s="197"/>
      <c r="D1122" s="197"/>
      <c r="E1122" s="197"/>
      <c r="F1122" s="197"/>
      <c r="G1122" s="197"/>
      <c r="H1122" s="197"/>
      <c r="I1122" s="197"/>
    </row>
    <row r="1123" spans="2:9" x14ac:dyDescent="0.25">
      <c r="B1123" s="197"/>
      <c r="C1123" s="197"/>
      <c r="D1123" s="197"/>
      <c r="E1123" s="197"/>
      <c r="F1123" s="197"/>
      <c r="G1123" s="197"/>
      <c r="H1123" s="197"/>
      <c r="I1123" s="197"/>
    </row>
    <row r="1124" spans="2:9" x14ac:dyDescent="0.25">
      <c r="B1124" s="197"/>
      <c r="C1124" s="197"/>
      <c r="D1124" s="197"/>
      <c r="E1124" s="197"/>
      <c r="F1124" s="197"/>
      <c r="G1124" s="197"/>
      <c r="H1124" s="197"/>
      <c r="I1124" s="197"/>
    </row>
    <row r="1125" spans="2:9" x14ac:dyDescent="0.25">
      <c r="B1125" s="197"/>
      <c r="C1125" s="197"/>
      <c r="D1125" s="197"/>
      <c r="E1125" s="197"/>
      <c r="F1125" s="197"/>
      <c r="G1125" s="197"/>
      <c r="H1125" s="197"/>
      <c r="I1125" s="197"/>
    </row>
    <row r="1126" spans="2:9" x14ac:dyDescent="0.25">
      <c r="B1126" s="197"/>
      <c r="C1126" s="197"/>
      <c r="D1126" s="197"/>
      <c r="E1126" s="197"/>
      <c r="F1126" s="197"/>
      <c r="G1126" s="197"/>
      <c r="H1126" s="197"/>
      <c r="I1126" s="197"/>
    </row>
    <row r="1127" spans="2:9" x14ac:dyDescent="0.25">
      <c r="B1127" s="197"/>
      <c r="C1127" s="197"/>
      <c r="D1127" s="197"/>
      <c r="E1127" s="197"/>
      <c r="F1127" s="197"/>
      <c r="G1127" s="197"/>
      <c r="H1127" s="197"/>
      <c r="I1127" s="197"/>
    </row>
    <row r="1128" spans="2:9" x14ac:dyDescent="0.25">
      <c r="B1128" s="197"/>
      <c r="C1128" s="197"/>
      <c r="D1128" s="197"/>
      <c r="E1128" s="197"/>
      <c r="F1128" s="197"/>
      <c r="G1128" s="197"/>
      <c r="H1128" s="197"/>
      <c r="I1128" s="197"/>
    </row>
    <row r="1129" spans="2:9" x14ac:dyDescent="0.25">
      <c r="B1129" s="197"/>
      <c r="C1129" s="197"/>
      <c r="D1129" s="197"/>
      <c r="E1129" s="197"/>
      <c r="F1129" s="197"/>
      <c r="G1129" s="197"/>
      <c r="H1129" s="197"/>
      <c r="I1129" s="197"/>
    </row>
    <row r="1130" spans="2:9" x14ac:dyDescent="0.25">
      <c r="B1130" s="197"/>
      <c r="C1130" s="197"/>
      <c r="D1130" s="197"/>
      <c r="E1130" s="197"/>
      <c r="F1130" s="197"/>
      <c r="G1130" s="197"/>
      <c r="H1130" s="197"/>
      <c r="I1130" s="197"/>
    </row>
    <row r="1131" spans="2:9" x14ac:dyDescent="0.25">
      <c r="B1131" s="197"/>
      <c r="C1131" s="197"/>
      <c r="D1131" s="197"/>
      <c r="E1131" s="197"/>
      <c r="F1131" s="197"/>
      <c r="G1131" s="197"/>
      <c r="H1131" s="197"/>
      <c r="I1131" s="197"/>
    </row>
    <row r="1132" spans="2:9" x14ac:dyDescent="0.25">
      <c r="B1132" s="197"/>
      <c r="C1132" s="197"/>
      <c r="D1132" s="197"/>
      <c r="E1132" s="197"/>
      <c r="F1132" s="197"/>
      <c r="G1132" s="197"/>
      <c r="H1132" s="197"/>
      <c r="I1132" s="197"/>
    </row>
    <row r="1133" spans="2:9" x14ac:dyDescent="0.25">
      <c r="B1133" s="197"/>
      <c r="C1133" s="197"/>
      <c r="D1133" s="197"/>
      <c r="E1133" s="197"/>
      <c r="F1133" s="197"/>
      <c r="G1133" s="197"/>
      <c r="H1133" s="197"/>
      <c r="I1133" s="197"/>
    </row>
    <row r="1134" spans="2:9" x14ac:dyDescent="0.25">
      <c r="B1134" s="197"/>
      <c r="C1134" s="197"/>
      <c r="D1134" s="197"/>
      <c r="E1134" s="197"/>
      <c r="F1134" s="197"/>
      <c r="G1134" s="197"/>
      <c r="H1134" s="197"/>
      <c r="I1134" s="197"/>
    </row>
    <row r="1135" spans="2:9" x14ac:dyDescent="0.25">
      <c r="B1135" s="197"/>
      <c r="C1135" s="197"/>
      <c r="D1135" s="197"/>
      <c r="E1135" s="197"/>
      <c r="F1135" s="197"/>
      <c r="G1135" s="197"/>
      <c r="H1135" s="197"/>
      <c r="I1135" s="197"/>
    </row>
    <row r="1136" spans="2:9" x14ac:dyDescent="0.25">
      <c r="B1136" s="197"/>
      <c r="C1136" s="197"/>
      <c r="D1136" s="197"/>
      <c r="E1136" s="197"/>
      <c r="F1136" s="197"/>
      <c r="G1136" s="197"/>
      <c r="H1136" s="197"/>
      <c r="I1136" s="197"/>
    </row>
    <row r="1137" spans="2:9" x14ac:dyDescent="0.25">
      <c r="B1137" s="197"/>
      <c r="C1137" s="197"/>
      <c r="D1137" s="197"/>
      <c r="E1137" s="197"/>
      <c r="F1137" s="197"/>
      <c r="G1137" s="197"/>
      <c r="H1137" s="197"/>
      <c r="I1137" s="197"/>
    </row>
    <row r="1138" spans="2:9" x14ac:dyDescent="0.25">
      <c r="B1138" s="197"/>
      <c r="C1138" s="197"/>
      <c r="D1138" s="197"/>
      <c r="E1138" s="197"/>
      <c r="F1138" s="197"/>
      <c r="G1138" s="197"/>
      <c r="H1138" s="197"/>
      <c r="I1138" s="197"/>
    </row>
    <row r="1139" spans="2:9" x14ac:dyDescent="0.25">
      <c r="B1139" s="197"/>
      <c r="C1139" s="197"/>
      <c r="D1139" s="197"/>
      <c r="E1139" s="197"/>
      <c r="F1139" s="197"/>
      <c r="G1139" s="197"/>
      <c r="H1139" s="197"/>
      <c r="I1139" s="197"/>
    </row>
    <row r="1140" spans="2:9" x14ac:dyDescent="0.25">
      <c r="B1140" s="197"/>
      <c r="C1140" s="197"/>
      <c r="D1140" s="197"/>
      <c r="E1140" s="197"/>
      <c r="F1140" s="197"/>
      <c r="G1140" s="197"/>
      <c r="H1140" s="197"/>
      <c r="I1140" s="197"/>
    </row>
    <row r="1141" spans="2:9" x14ac:dyDescent="0.25">
      <c r="B1141" s="197"/>
      <c r="C1141" s="197"/>
      <c r="D1141" s="197"/>
      <c r="E1141" s="197"/>
      <c r="F1141" s="197"/>
      <c r="G1141" s="197"/>
      <c r="H1141" s="197"/>
      <c r="I1141" s="197"/>
    </row>
    <row r="1142" spans="2:9" x14ac:dyDescent="0.25">
      <c r="B1142" s="197"/>
      <c r="C1142" s="197"/>
      <c r="D1142" s="197"/>
      <c r="E1142" s="197"/>
      <c r="F1142" s="197"/>
      <c r="G1142" s="197"/>
      <c r="H1142" s="197"/>
      <c r="I1142" s="197"/>
    </row>
    <row r="1143" spans="2:9" x14ac:dyDescent="0.25">
      <c r="B1143" s="197"/>
      <c r="C1143" s="197"/>
      <c r="D1143" s="197"/>
      <c r="E1143" s="197"/>
      <c r="F1143" s="197"/>
      <c r="G1143" s="197"/>
      <c r="H1143" s="197"/>
      <c r="I1143" s="197"/>
    </row>
    <row r="1144" spans="2:9" x14ac:dyDescent="0.25">
      <c r="B1144" s="197"/>
      <c r="C1144" s="197"/>
      <c r="D1144" s="197"/>
      <c r="E1144" s="197"/>
      <c r="F1144" s="197"/>
      <c r="G1144" s="197"/>
      <c r="H1144" s="197"/>
      <c r="I1144" s="197"/>
    </row>
    <row r="1145" spans="2:9" x14ac:dyDescent="0.25">
      <c r="B1145" s="197"/>
      <c r="C1145" s="197"/>
      <c r="D1145" s="197"/>
      <c r="E1145" s="197"/>
      <c r="F1145" s="197"/>
      <c r="G1145" s="197"/>
      <c r="H1145" s="197"/>
      <c r="I1145" s="197"/>
    </row>
    <row r="1146" spans="2:9" x14ac:dyDescent="0.25">
      <c r="B1146" s="197"/>
      <c r="C1146" s="197"/>
      <c r="D1146" s="197"/>
      <c r="E1146" s="197"/>
      <c r="F1146" s="197"/>
      <c r="G1146" s="197"/>
      <c r="H1146" s="197"/>
      <c r="I1146" s="197"/>
    </row>
    <row r="1147" spans="2:9" x14ac:dyDescent="0.25">
      <c r="B1147" s="197"/>
      <c r="C1147" s="197"/>
      <c r="D1147" s="197"/>
      <c r="E1147" s="197"/>
      <c r="F1147" s="197"/>
      <c r="G1147" s="197"/>
      <c r="H1147" s="197"/>
      <c r="I1147" s="197"/>
    </row>
    <row r="1148" spans="2:9" x14ac:dyDescent="0.25">
      <c r="B1148" s="197"/>
      <c r="C1148" s="197"/>
      <c r="D1148" s="197"/>
      <c r="E1148" s="197"/>
      <c r="F1148" s="197"/>
      <c r="G1148" s="197"/>
      <c r="H1148" s="197"/>
      <c r="I1148" s="197"/>
    </row>
    <row r="1149" spans="2:9" x14ac:dyDescent="0.25">
      <c r="B1149" s="197"/>
      <c r="C1149" s="197"/>
      <c r="D1149" s="197"/>
      <c r="E1149" s="197"/>
      <c r="F1149" s="197"/>
      <c r="G1149" s="197"/>
      <c r="H1149" s="197"/>
      <c r="I1149" s="197"/>
    </row>
    <row r="1150" spans="2:9" x14ac:dyDescent="0.25">
      <c r="B1150" s="197"/>
      <c r="C1150" s="197"/>
      <c r="D1150" s="197"/>
      <c r="E1150" s="197"/>
      <c r="F1150" s="197"/>
      <c r="G1150" s="197"/>
      <c r="H1150" s="197"/>
      <c r="I1150" s="197"/>
    </row>
    <row r="1151" spans="2:9" x14ac:dyDescent="0.25">
      <c r="B1151" s="197"/>
      <c r="C1151" s="197"/>
      <c r="D1151" s="197"/>
      <c r="E1151" s="197"/>
      <c r="F1151" s="197"/>
      <c r="G1151" s="197"/>
      <c r="H1151" s="197"/>
      <c r="I1151" s="197"/>
    </row>
    <row r="1152" spans="2:9" x14ac:dyDescent="0.25">
      <c r="B1152" s="197"/>
      <c r="C1152" s="197"/>
      <c r="D1152" s="197"/>
      <c r="E1152" s="197"/>
      <c r="F1152" s="197"/>
      <c r="G1152" s="197"/>
      <c r="H1152" s="197"/>
      <c r="I1152" s="197"/>
    </row>
    <row r="1153" spans="2:9" x14ac:dyDescent="0.25">
      <c r="B1153" s="197"/>
      <c r="C1153" s="197"/>
      <c r="D1153" s="197"/>
      <c r="E1153" s="197"/>
      <c r="F1153" s="197"/>
      <c r="G1153" s="197"/>
      <c r="H1153" s="197"/>
      <c r="I1153" s="197"/>
    </row>
    <row r="1154" spans="2:9" x14ac:dyDescent="0.25">
      <c r="B1154" s="197"/>
      <c r="C1154" s="197"/>
      <c r="D1154" s="197"/>
      <c r="E1154" s="197"/>
      <c r="F1154" s="197"/>
      <c r="G1154" s="197"/>
      <c r="H1154" s="197"/>
      <c r="I1154" s="197"/>
    </row>
    <row r="1155" spans="2:9" x14ac:dyDescent="0.25">
      <c r="B1155" s="197"/>
      <c r="C1155" s="197"/>
      <c r="D1155" s="197"/>
      <c r="E1155" s="197"/>
      <c r="F1155" s="197"/>
      <c r="G1155" s="197"/>
      <c r="H1155" s="197"/>
      <c r="I1155" s="197"/>
    </row>
    <row r="1156" spans="2:9" x14ac:dyDescent="0.25">
      <c r="B1156" s="197"/>
      <c r="C1156" s="197"/>
      <c r="D1156" s="197"/>
      <c r="E1156" s="197"/>
      <c r="F1156" s="197"/>
      <c r="G1156" s="197"/>
      <c r="H1156" s="197"/>
      <c r="I1156" s="197"/>
    </row>
    <row r="1157" spans="2:9" x14ac:dyDescent="0.25">
      <c r="B1157" s="197"/>
      <c r="C1157" s="197"/>
      <c r="D1157" s="197"/>
      <c r="E1157" s="197"/>
      <c r="F1157" s="197"/>
      <c r="G1157" s="197"/>
      <c r="H1157" s="197"/>
      <c r="I1157" s="197"/>
    </row>
    <row r="1158" spans="2:9" x14ac:dyDescent="0.25">
      <c r="B1158" s="197"/>
      <c r="C1158" s="197"/>
      <c r="D1158" s="197"/>
      <c r="E1158" s="197"/>
      <c r="F1158" s="197"/>
      <c r="G1158" s="197"/>
      <c r="H1158" s="197"/>
      <c r="I1158" s="197"/>
    </row>
    <row r="1159" spans="2:9" x14ac:dyDescent="0.25">
      <c r="B1159" s="197"/>
      <c r="C1159" s="197"/>
      <c r="D1159" s="197"/>
      <c r="E1159" s="197"/>
      <c r="F1159" s="197"/>
      <c r="G1159" s="197"/>
      <c r="H1159" s="197"/>
      <c r="I1159" s="197"/>
    </row>
    <row r="1160" spans="2:9" x14ac:dyDescent="0.25">
      <c r="B1160" s="197"/>
      <c r="C1160" s="197"/>
      <c r="D1160" s="197"/>
      <c r="E1160" s="197"/>
      <c r="F1160" s="197"/>
      <c r="G1160" s="197"/>
      <c r="H1160" s="197"/>
      <c r="I1160" s="197"/>
    </row>
    <row r="1161" spans="2:9" x14ac:dyDescent="0.25">
      <c r="B1161" s="197"/>
      <c r="C1161" s="197"/>
      <c r="D1161" s="197"/>
      <c r="E1161" s="197"/>
      <c r="F1161" s="197"/>
      <c r="G1161" s="197"/>
      <c r="H1161" s="197"/>
      <c r="I1161" s="197"/>
    </row>
    <row r="1162" spans="2:9" x14ac:dyDescent="0.25">
      <c r="B1162" s="197"/>
      <c r="C1162" s="197"/>
      <c r="D1162" s="197"/>
      <c r="E1162" s="197"/>
      <c r="F1162" s="197"/>
      <c r="G1162" s="197"/>
      <c r="H1162" s="197"/>
      <c r="I1162" s="197"/>
    </row>
    <row r="1163" spans="2:9" x14ac:dyDescent="0.25">
      <c r="B1163" s="197"/>
      <c r="C1163" s="197"/>
      <c r="D1163" s="197"/>
      <c r="E1163" s="197"/>
      <c r="F1163" s="197"/>
      <c r="G1163" s="197"/>
      <c r="H1163" s="197"/>
      <c r="I1163" s="197"/>
    </row>
    <row r="1164" spans="2:9" x14ac:dyDescent="0.25">
      <c r="B1164" s="197"/>
      <c r="C1164" s="197"/>
      <c r="D1164" s="197"/>
      <c r="E1164" s="197"/>
      <c r="F1164" s="197"/>
      <c r="G1164" s="197"/>
      <c r="H1164" s="197"/>
      <c r="I1164" s="197"/>
    </row>
    <row r="1165" spans="2:9" x14ac:dyDescent="0.25">
      <c r="B1165" s="197"/>
      <c r="C1165" s="197"/>
      <c r="D1165" s="197"/>
      <c r="E1165" s="197"/>
      <c r="F1165" s="197"/>
      <c r="G1165" s="197"/>
      <c r="H1165" s="197"/>
      <c r="I1165" s="197"/>
    </row>
    <row r="1166" spans="2:9" x14ac:dyDescent="0.25">
      <c r="B1166" s="197"/>
      <c r="C1166" s="197"/>
      <c r="D1166" s="197"/>
      <c r="E1166" s="197"/>
      <c r="F1166" s="197"/>
      <c r="G1166" s="197"/>
      <c r="H1166" s="197"/>
      <c r="I1166" s="197"/>
    </row>
    <row r="1167" spans="2:9" x14ac:dyDescent="0.25">
      <c r="B1167" s="197"/>
      <c r="C1167" s="197"/>
      <c r="D1167" s="197"/>
      <c r="E1167" s="197"/>
      <c r="F1167" s="197"/>
      <c r="G1167" s="197"/>
      <c r="H1167" s="197"/>
      <c r="I1167" s="197"/>
    </row>
    <row r="1168" spans="2:9" x14ac:dyDescent="0.25">
      <c r="B1168" s="197"/>
      <c r="C1168" s="197"/>
      <c r="D1168" s="197"/>
      <c r="E1168" s="197"/>
      <c r="F1168" s="197"/>
      <c r="G1168" s="197"/>
      <c r="H1168" s="197"/>
      <c r="I1168" s="197"/>
    </row>
    <row r="1169" spans="2:9" x14ac:dyDescent="0.25">
      <c r="B1169" s="197"/>
      <c r="C1169" s="197"/>
      <c r="D1169" s="197"/>
      <c r="E1169" s="197"/>
      <c r="F1169" s="197"/>
      <c r="G1169" s="197"/>
      <c r="H1169" s="197"/>
      <c r="I1169" s="197"/>
    </row>
    <row r="1170" spans="2:9" x14ac:dyDescent="0.25">
      <c r="B1170" s="197"/>
      <c r="C1170" s="197"/>
      <c r="D1170" s="197"/>
      <c r="E1170" s="197"/>
      <c r="F1170" s="197"/>
      <c r="G1170" s="197"/>
      <c r="H1170" s="197"/>
      <c r="I1170" s="197"/>
    </row>
    <row r="1171" spans="2:9" x14ac:dyDescent="0.25">
      <c r="B1171" s="197"/>
      <c r="C1171" s="197"/>
      <c r="D1171" s="197"/>
      <c r="E1171" s="197"/>
      <c r="F1171" s="197"/>
      <c r="G1171" s="197"/>
      <c r="H1171" s="197"/>
      <c r="I1171" s="197"/>
    </row>
    <row r="1172" spans="2:9" x14ac:dyDescent="0.25">
      <c r="B1172" s="197"/>
      <c r="C1172" s="197"/>
      <c r="D1172" s="197"/>
      <c r="E1172" s="197"/>
      <c r="F1172" s="197"/>
      <c r="G1172" s="197"/>
      <c r="H1172" s="197"/>
      <c r="I1172" s="197"/>
    </row>
    <row r="1173" spans="2:9" x14ac:dyDescent="0.25">
      <c r="B1173" s="197"/>
      <c r="C1173" s="197"/>
      <c r="D1173" s="197"/>
      <c r="E1173" s="197"/>
      <c r="F1173" s="197"/>
      <c r="G1173" s="197"/>
      <c r="H1173" s="197"/>
      <c r="I1173" s="197"/>
    </row>
    <row r="1174" spans="2:9" x14ac:dyDescent="0.25">
      <c r="B1174" s="197"/>
      <c r="C1174" s="197"/>
      <c r="D1174" s="197"/>
      <c r="E1174" s="197"/>
      <c r="F1174" s="197"/>
      <c r="G1174" s="197"/>
      <c r="H1174" s="197"/>
      <c r="I1174" s="197"/>
    </row>
    <row r="1175" spans="2:9" x14ac:dyDescent="0.25">
      <c r="B1175" s="197"/>
      <c r="C1175" s="197"/>
      <c r="D1175" s="197"/>
      <c r="E1175" s="197"/>
      <c r="F1175" s="197"/>
      <c r="G1175" s="197"/>
      <c r="H1175" s="197"/>
      <c r="I1175" s="197"/>
    </row>
    <row r="1176" spans="2:9" x14ac:dyDescent="0.25">
      <c r="B1176" s="197"/>
      <c r="C1176" s="197"/>
      <c r="D1176" s="197"/>
      <c r="E1176" s="197"/>
      <c r="F1176" s="197"/>
      <c r="G1176" s="197"/>
      <c r="H1176" s="197"/>
      <c r="I1176" s="197"/>
    </row>
    <row r="1177" spans="2:9" x14ac:dyDescent="0.25">
      <c r="B1177" s="197"/>
      <c r="C1177" s="197"/>
      <c r="D1177" s="197"/>
      <c r="E1177" s="197"/>
      <c r="F1177" s="197"/>
      <c r="G1177" s="197"/>
      <c r="H1177" s="197"/>
      <c r="I1177" s="197"/>
    </row>
    <row r="1178" spans="2:9" x14ac:dyDescent="0.25">
      <c r="B1178" s="197"/>
      <c r="C1178" s="197"/>
      <c r="D1178" s="197"/>
      <c r="E1178" s="197"/>
      <c r="F1178" s="197"/>
      <c r="G1178" s="197"/>
      <c r="H1178" s="197"/>
      <c r="I1178" s="197"/>
    </row>
    <row r="1179" spans="2:9" x14ac:dyDescent="0.25">
      <c r="B1179" s="197"/>
      <c r="C1179" s="197"/>
      <c r="D1179" s="197"/>
      <c r="E1179" s="197"/>
      <c r="F1179" s="197"/>
      <c r="G1179" s="197"/>
      <c r="H1179" s="197"/>
      <c r="I1179" s="197"/>
    </row>
    <row r="1180" spans="2:9" x14ac:dyDescent="0.25">
      <c r="B1180" s="197"/>
      <c r="C1180" s="197"/>
      <c r="D1180" s="197"/>
      <c r="E1180" s="197"/>
      <c r="F1180" s="197"/>
      <c r="G1180" s="197"/>
      <c r="H1180" s="197"/>
      <c r="I1180" s="197"/>
    </row>
    <row r="1181" spans="2:9" x14ac:dyDescent="0.25">
      <c r="B1181" s="197"/>
      <c r="C1181" s="197"/>
      <c r="D1181" s="197"/>
      <c r="E1181" s="197"/>
      <c r="F1181" s="197"/>
      <c r="G1181" s="197"/>
      <c r="H1181" s="197"/>
      <c r="I1181" s="197"/>
    </row>
    <row r="1182" spans="2:9" x14ac:dyDescent="0.25">
      <c r="B1182" s="197"/>
      <c r="C1182" s="197"/>
      <c r="D1182" s="197"/>
      <c r="E1182" s="197"/>
      <c r="F1182" s="197"/>
      <c r="G1182" s="197"/>
      <c r="H1182" s="197"/>
      <c r="I1182" s="197"/>
    </row>
    <row r="1183" spans="2:9" x14ac:dyDescent="0.25">
      <c r="B1183" s="197"/>
      <c r="C1183" s="197"/>
      <c r="D1183" s="197"/>
      <c r="E1183" s="197"/>
      <c r="F1183" s="197"/>
      <c r="G1183" s="197"/>
      <c r="H1183" s="197"/>
      <c r="I1183" s="197"/>
    </row>
    <row r="1184" spans="2:9" x14ac:dyDescent="0.25">
      <c r="B1184" s="197"/>
      <c r="C1184" s="197"/>
      <c r="D1184" s="197"/>
      <c r="E1184" s="197"/>
      <c r="F1184" s="197"/>
      <c r="G1184" s="197"/>
      <c r="H1184" s="197"/>
      <c r="I1184" s="197"/>
    </row>
    <row r="1185" spans="2:9" x14ac:dyDescent="0.25">
      <c r="B1185" s="197"/>
      <c r="C1185" s="197"/>
      <c r="D1185" s="197"/>
      <c r="E1185" s="197"/>
      <c r="F1185" s="197"/>
      <c r="G1185" s="197"/>
      <c r="H1185" s="197"/>
      <c r="I1185" s="197"/>
    </row>
    <row r="1186" spans="2:9" x14ac:dyDescent="0.25">
      <c r="B1186" s="197"/>
      <c r="C1186" s="197"/>
      <c r="D1186" s="197"/>
      <c r="E1186" s="197"/>
      <c r="F1186" s="197"/>
      <c r="G1186" s="197"/>
      <c r="H1186" s="197"/>
      <c r="I1186" s="197"/>
    </row>
    <row r="1187" spans="2:9" x14ac:dyDescent="0.25">
      <c r="B1187" s="197"/>
      <c r="C1187" s="197"/>
      <c r="D1187" s="197"/>
      <c r="E1187" s="197"/>
      <c r="F1187" s="197"/>
      <c r="G1187" s="197"/>
      <c r="H1187" s="197"/>
      <c r="I1187" s="197"/>
    </row>
    <row r="1188" spans="2:9" x14ac:dyDescent="0.25">
      <c r="B1188" s="197"/>
      <c r="C1188" s="197"/>
      <c r="D1188" s="197"/>
      <c r="E1188" s="197"/>
      <c r="F1188" s="197"/>
      <c r="G1188" s="197"/>
      <c r="H1188" s="197"/>
      <c r="I1188" s="197"/>
    </row>
    <row r="1189" spans="2:9" x14ac:dyDescent="0.25">
      <c r="B1189" s="197"/>
      <c r="C1189" s="197"/>
      <c r="D1189" s="197"/>
      <c r="E1189" s="197"/>
      <c r="F1189" s="197"/>
      <c r="G1189" s="197"/>
      <c r="H1189" s="197"/>
      <c r="I1189" s="197"/>
    </row>
    <row r="1190" spans="2:9" x14ac:dyDescent="0.25">
      <c r="B1190" s="197"/>
      <c r="C1190" s="197"/>
      <c r="D1190" s="197"/>
      <c r="E1190" s="197"/>
      <c r="F1190" s="197"/>
      <c r="G1190" s="197"/>
      <c r="H1190" s="197"/>
      <c r="I1190" s="197"/>
    </row>
    <row r="1191" spans="2:9" x14ac:dyDescent="0.25">
      <c r="B1191" s="197"/>
      <c r="C1191" s="197"/>
      <c r="D1191" s="197"/>
      <c r="E1191" s="197"/>
      <c r="F1191" s="197"/>
      <c r="G1191" s="197"/>
      <c r="H1191" s="197"/>
      <c r="I1191" s="197"/>
    </row>
    <row r="1192" spans="2:9" x14ac:dyDescent="0.25">
      <c r="B1192" s="197"/>
      <c r="C1192" s="197"/>
      <c r="D1192" s="197"/>
      <c r="E1192" s="197"/>
      <c r="F1192" s="197"/>
      <c r="G1192" s="197"/>
      <c r="H1192" s="197"/>
      <c r="I1192" s="197"/>
    </row>
    <row r="1193" spans="2:9" x14ac:dyDescent="0.25">
      <c r="B1193" s="197"/>
      <c r="C1193" s="197"/>
      <c r="D1193" s="197"/>
      <c r="E1193" s="197"/>
      <c r="F1193" s="197"/>
      <c r="G1193" s="197"/>
      <c r="H1193" s="197"/>
      <c r="I1193" s="197"/>
    </row>
    <row r="1194" spans="2:9" x14ac:dyDescent="0.25">
      <c r="B1194" s="197"/>
      <c r="C1194" s="197"/>
      <c r="D1194" s="197"/>
      <c r="E1194" s="197"/>
      <c r="F1194" s="197"/>
      <c r="G1194" s="197"/>
      <c r="H1194" s="197"/>
      <c r="I1194" s="197"/>
    </row>
    <row r="1195" spans="2:9" x14ac:dyDescent="0.25">
      <c r="B1195" s="197"/>
      <c r="C1195" s="197"/>
      <c r="D1195" s="197"/>
      <c r="E1195" s="197"/>
      <c r="F1195" s="197"/>
      <c r="G1195" s="197"/>
      <c r="H1195" s="197"/>
      <c r="I1195" s="197"/>
    </row>
    <row r="1196" spans="2:9" x14ac:dyDescent="0.25">
      <c r="B1196" s="197"/>
      <c r="C1196" s="197"/>
      <c r="D1196" s="197"/>
      <c r="E1196" s="197"/>
      <c r="F1196" s="197"/>
      <c r="G1196" s="197"/>
      <c r="H1196" s="197"/>
      <c r="I1196" s="197"/>
    </row>
    <row r="1197" spans="2:9" x14ac:dyDescent="0.25">
      <c r="B1197" s="197"/>
      <c r="C1197" s="197"/>
      <c r="D1197" s="197"/>
      <c r="E1197" s="197"/>
      <c r="F1197" s="197"/>
      <c r="G1197" s="197"/>
      <c r="H1197" s="197"/>
      <c r="I1197" s="197"/>
    </row>
    <row r="1198" spans="2:9" x14ac:dyDescent="0.25">
      <c r="B1198" s="197"/>
      <c r="C1198" s="197"/>
      <c r="D1198" s="197"/>
      <c r="E1198" s="197"/>
      <c r="F1198" s="197"/>
      <c r="G1198" s="197"/>
      <c r="H1198" s="197"/>
      <c r="I1198" s="197"/>
    </row>
    <row r="1199" spans="2:9" x14ac:dyDescent="0.25">
      <c r="B1199" s="197"/>
      <c r="C1199" s="197"/>
      <c r="D1199" s="197"/>
      <c r="E1199" s="197"/>
      <c r="F1199" s="197"/>
      <c r="G1199" s="197"/>
      <c r="H1199" s="197"/>
      <c r="I1199" s="197"/>
    </row>
    <row r="1200" spans="2:9" x14ac:dyDescent="0.25">
      <c r="B1200" s="197"/>
      <c r="C1200" s="197"/>
      <c r="D1200" s="197"/>
      <c r="E1200" s="197"/>
      <c r="F1200" s="197"/>
      <c r="G1200" s="197"/>
      <c r="H1200" s="197"/>
      <c r="I1200" s="197"/>
    </row>
    <row r="1201" spans="2:9" x14ac:dyDescent="0.25">
      <c r="B1201" s="197"/>
      <c r="C1201" s="197"/>
      <c r="D1201" s="197"/>
      <c r="E1201" s="197"/>
      <c r="F1201" s="197"/>
      <c r="G1201" s="197"/>
      <c r="H1201" s="197"/>
      <c r="I1201" s="197"/>
    </row>
    <row r="1202" spans="2:9" x14ac:dyDescent="0.25">
      <c r="B1202" s="197"/>
      <c r="C1202" s="197"/>
      <c r="D1202" s="197"/>
      <c r="E1202" s="197"/>
      <c r="F1202" s="197"/>
      <c r="G1202" s="197"/>
      <c r="H1202" s="197"/>
      <c r="I1202" s="197"/>
    </row>
    <row r="1203" spans="2:9" x14ac:dyDescent="0.25">
      <c r="B1203" s="197"/>
      <c r="C1203" s="197"/>
      <c r="D1203" s="197"/>
      <c r="E1203" s="197"/>
      <c r="F1203" s="197"/>
      <c r="G1203" s="197"/>
      <c r="H1203" s="197"/>
      <c r="I1203" s="197"/>
    </row>
    <row r="1204" spans="2:9" x14ac:dyDescent="0.25">
      <c r="B1204" s="197"/>
      <c r="C1204" s="197"/>
      <c r="D1204" s="197"/>
      <c r="E1204" s="197"/>
      <c r="F1204" s="197"/>
      <c r="G1204" s="197"/>
      <c r="H1204" s="197"/>
      <c r="I1204" s="197"/>
    </row>
    <row r="1205" spans="2:9" x14ac:dyDescent="0.25">
      <c r="B1205" s="197"/>
      <c r="C1205" s="197"/>
      <c r="D1205" s="197"/>
      <c r="E1205" s="197"/>
      <c r="F1205" s="197"/>
      <c r="G1205" s="197"/>
      <c r="H1205" s="197"/>
      <c r="I1205" s="197"/>
    </row>
    <row r="1206" spans="2:9" x14ac:dyDescent="0.25">
      <c r="B1206" s="197"/>
      <c r="C1206" s="197"/>
      <c r="D1206" s="197"/>
      <c r="E1206" s="197"/>
      <c r="F1206" s="197"/>
      <c r="G1206" s="197"/>
      <c r="H1206" s="197"/>
      <c r="I1206" s="197"/>
    </row>
    <row r="1207" spans="2:9" x14ac:dyDescent="0.25">
      <c r="B1207" s="197"/>
      <c r="C1207" s="197"/>
      <c r="D1207" s="197"/>
      <c r="E1207" s="197"/>
      <c r="F1207" s="197"/>
      <c r="G1207" s="197"/>
      <c r="H1207" s="197"/>
      <c r="I1207" s="197"/>
    </row>
    <row r="1208" spans="2:9" x14ac:dyDescent="0.25">
      <c r="B1208" s="197"/>
      <c r="C1208" s="197"/>
      <c r="D1208" s="197"/>
      <c r="E1208" s="197"/>
      <c r="F1208" s="197"/>
      <c r="G1208" s="197"/>
      <c r="H1208" s="197"/>
      <c r="I1208" s="197"/>
    </row>
    <row r="1209" spans="2:9" x14ac:dyDescent="0.25">
      <c r="B1209" s="197"/>
      <c r="C1209" s="197"/>
      <c r="D1209" s="197"/>
      <c r="E1209" s="197"/>
      <c r="F1209" s="197"/>
      <c r="G1209" s="197"/>
      <c r="H1209" s="197"/>
      <c r="I1209" s="197"/>
    </row>
    <row r="1210" spans="2:9" x14ac:dyDescent="0.25">
      <c r="B1210" s="197"/>
      <c r="C1210" s="197"/>
      <c r="D1210" s="197"/>
      <c r="E1210" s="197"/>
      <c r="F1210" s="197"/>
      <c r="G1210" s="197"/>
      <c r="H1210" s="197"/>
      <c r="I1210" s="197"/>
    </row>
    <row r="1211" spans="2:9" x14ac:dyDescent="0.25">
      <c r="B1211" s="197"/>
      <c r="C1211" s="197"/>
      <c r="D1211" s="197"/>
      <c r="E1211" s="197"/>
      <c r="F1211" s="197"/>
      <c r="G1211" s="197"/>
      <c r="H1211" s="197"/>
      <c r="I1211" s="197"/>
    </row>
    <row r="1212" spans="2:9" x14ac:dyDescent="0.25">
      <c r="B1212" s="197"/>
      <c r="C1212" s="197"/>
      <c r="D1212" s="197"/>
      <c r="E1212" s="197"/>
      <c r="F1212" s="197"/>
      <c r="G1212" s="197"/>
      <c r="H1212" s="197"/>
      <c r="I1212" s="197"/>
    </row>
    <row r="1213" spans="2:9" x14ac:dyDescent="0.25">
      <c r="B1213" s="197"/>
      <c r="C1213" s="197"/>
      <c r="D1213" s="197"/>
      <c r="E1213" s="197"/>
      <c r="F1213" s="197"/>
      <c r="G1213" s="197"/>
      <c r="H1213" s="197"/>
      <c r="I1213" s="197"/>
    </row>
    <row r="1214" spans="2:9" x14ac:dyDescent="0.25">
      <c r="B1214" s="197"/>
      <c r="C1214" s="197"/>
      <c r="D1214" s="197"/>
      <c r="E1214" s="197"/>
      <c r="F1214" s="197"/>
      <c r="G1214" s="197"/>
      <c r="H1214" s="197"/>
      <c r="I1214" s="197"/>
    </row>
    <row r="1215" spans="2:9" x14ac:dyDescent="0.25">
      <c r="B1215" s="197"/>
      <c r="C1215" s="197"/>
      <c r="D1215" s="197"/>
      <c r="E1215" s="197"/>
      <c r="F1215" s="197"/>
      <c r="G1215" s="197"/>
      <c r="H1215" s="197"/>
      <c r="I1215" s="197"/>
    </row>
    <row r="1216" spans="2:9" x14ac:dyDescent="0.25">
      <c r="B1216" s="197"/>
      <c r="C1216" s="197"/>
      <c r="D1216" s="197"/>
      <c r="E1216" s="197"/>
      <c r="F1216" s="197"/>
      <c r="G1216" s="197"/>
      <c r="H1216" s="197"/>
      <c r="I1216" s="197"/>
    </row>
    <row r="1217" spans="2:9" x14ac:dyDescent="0.25">
      <c r="B1217" s="197"/>
      <c r="C1217" s="197"/>
      <c r="D1217" s="197"/>
      <c r="E1217" s="197"/>
      <c r="F1217" s="197"/>
      <c r="G1217" s="197"/>
      <c r="H1217" s="197"/>
      <c r="I1217" s="197"/>
    </row>
    <row r="1218" spans="2:9" x14ac:dyDescent="0.25">
      <c r="B1218" s="197"/>
      <c r="C1218" s="197"/>
      <c r="D1218" s="197"/>
      <c r="E1218" s="197"/>
      <c r="F1218" s="197"/>
      <c r="G1218" s="197"/>
      <c r="H1218" s="197"/>
      <c r="I1218" s="197"/>
    </row>
    <row r="1219" spans="2:9" x14ac:dyDescent="0.25">
      <c r="B1219" s="197"/>
      <c r="C1219" s="197"/>
      <c r="D1219" s="197"/>
      <c r="E1219" s="197"/>
      <c r="F1219" s="197"/>
      <c r="G1219" s="197"/>
      <c r="H1219" s="197"/>
      <c r="I1219" s="197"/>
    </row>
    <row r="1220" spans="2:9" x14ac:dyDescent="0.25">
      <c r="B1220" s="197"/>
      <c r="C1220" s="197"/>
      <c r="D1220" s="197"/>
      <c r="E1220" s="197"/>
      <c r="F1220" s="197"/>
      <c r="G1220" s="197"/>
      <c r="H1220" s="197"/>
      <c r="I1220" s="197"/>
    </row>
    <row r="1221" spans="2:9" x14ac:dyDescent="0.25">
      <c r="B1221" s="197"/>
      <c r="C1221" s="197"/>
      <c r="D1221" s="197"/>
      <c r="E1221" s="197"/>
      <c r="F1221" s="197"/>
      <c r="G1221" s="197"/>
      <c r="H1221" s="197"/>
      <c r="I1221" s="197"/>
    </row>
    <row r="1222" spans="2:9" x14ac:dyDescent="0.25">
      <c r="B1222" s="197"/>
      <c r="C1222" s="197"/>
      <c r="D1222" s="197"/>
      <c r="E1222" s="197"/>
      <c r="F1222" s="197"/>
      <c r="G1222" s="197"/>
      <c r="H1222" s="197"/>
      <c r="I1222" s="197"/>
    </row>
    <row r="1223" spans="2:9" x14ac:dyDescent="0.25">
      <c r="B1223" s="197"/>
      <c r="C1223" s="197"/>
      <c r="D1223" s="197"/>
      <c r="E1223" s="197"/>
      <c r="F1223" s="197"/>
      <c r="G1223" s="197"/>
      <c r="H1223" s="197"/>
      <c r="I1223" s="197"/>
    </row>
    <row r="1224" spans="2:9" x14ac:dyDescent="0.25">
      <c r="B1224" s="197"/>
      <c r="C1224" s="197"/>
      <c r="D1224" s="197"/>
      <c r="E1224" s="197"/>
      <c r="F1224" s="197"/>
      <c r="G1224" s="197"/>
      <c r="H1224" s="197"/>
      <c r="I1224" s="197"/>
    </row>
    <row r="1225" spans="2:9" x14ac:dyDescent="0.25">
      <c r="B1225" s="197"/>
      <c r="C1225" s="197"/>
      <c r="D1225" s="197"/>
      <c r="E1225" s="197"/>
      <c r="F1225" s="197"/>
      <c r="G1225" s="197"/>
      <c r="H1225" s="197"/>
      <c r="I1225" s="197"/>
    </row>
    <row r="1226" spans="2:9" x14ac:dyDescent="0.25">
      <c r="B1226" s="197"/>
      <c r="C1226" s="197"/>
      <c r="D1226" s="197"/>
      <c r="E1226" s="197"/>
      <c r="F1226" s="197"/>
      <c r="G1226" s="197"/>
      <c r="H1226" s="197"/>
      <c r="I1226" s="197"/>
    </row>
    <row r="1227" spans="2:9" x14ac:dyDescent="0.25">
      <c r="B1227" s="197"/>
      <c r="C1227" s="197"/>
      <c r="D1227" s="197"/>
      <c r="E1227" s="197"/>
      <c r="F1227" s="197"/>
      <c r="G1227" s="197"/>
      <c r="H1227" s="197"/>
      <c r="I1227" s="197"/>
    </row>
    <row r="1228" spans="2:9" x14ac:dyDescent="0.25">
      <c r="B1228" s="197"/>
      <c r="C1228" s="197"/>
      <c r="D1228" s="197"/>
      <c r="E1228" s="197"/>
      <c r="F1228" s="197"/>
      <c r="G1228" s="197"/>
      <c r="H1228" s="197"/>
      <c r="I1228" s="197"/>
    </row>
    <row r="1229" spans="2:9" x14ac:dyDescent="0.25">
      <c r="B1229" s="197"/>
      <c r="C1229" s="197"/>
      <c r="D1229" s="197"/>
      <c r="E1229" s="197"/>
      <c r="F1229" s="197"/>
      <c r="G1229" s="197"/>
      <c r="H1229" s="197"/>
      <c r="I1229" s="197"/>
    </row>
    <row r="1230" spans="2:9" x14ac:dyDescent="0.25">
      <c r="B1230" s="197"/>
      <c r="C1230" s="197"/>
      <c r="D1230" s="197"/>
      <c r="E1230" s="197"/>
      <c r="F1230" s="197"/>
      <c r="G1230" s="197"/>
      <c r="H1230" s="197"/>
      <c r="I1230" s="197"/>
    </row>
    <row r="1231" spans="2:9" x14ac:dyDescent="0.25">
      <c r="B1231" s="197"/>
      <c r="C1231" s="197"/>
      <c r="D1231" s="197"/>
      <c r="E1231" s="197"/>
      <c r="F1231" s="197"/>
      <c r="G1231" s="197"/>
      <c r="H1231" s="197"/>
      <c r="I1231" s="197"/>
    </row>
    <row r="1232" spans="2:9" x14ac:dyDescent="0.25">
      <c r="B1232" s="197"/>
      <c r="C1232" s="197"/>
      <c r="D1232" s="197"/>
      <c r="E1232" s="197"/>
      <c r="F1232" s="197"/>
      <c r="G1232" s="197"/>
      <c r="H1232" s="197"/>
      <c r="I1232" s="197"/>
    </row>
    <row r="1233" spans="2:9" x14ac:dyDescent="0.25">
      <c r="B1233" s="197"/>
      <c r="C1233" s="197"/>
      <c r="D1233" s="197"/>
      <c r="E1233" s="197"/>
      <c r="F1233" s="197"/>
      <c r="G1233" s="197"/>
      <c r="H1233" s="197"/>
      <c r="I1233" s="197"/>
    </row>
    <row r="1234" spans="2:9" x14ac:dyDescent="0.25">
      <c r="B1234" s="197"/>
      <c r="C1234" s="197"/>
      <c r="D1234" s="197"/>
      <c r="E1234" s="197"/>
      <c r="F1234" s="197"/>
      <c r="G1234" s="197"/>
      <c r="H1234" s="197"/>
      <c r="I1234" s="197"/>
    </row>
    <row r="1235" spans="2:9" x14ac:dyDescent="0.25">
      <c r="B1235" s="197"/>
      <c r="C1235" s="197"/>
      <c r="D1235" s="197"/>
      <c r="E1235" s="197"/>
      <c r="F1235" s="197"/>
      <c r="G1235" s="197"/>
      <c r="H1235" s="197"/>
      <c r="I1235" s="197"/>
    </row>
    <row r="1236" spans="2:9" x14ac:dyDescent="0.25">
      <c r="B1236" s="197"/>
      <c r="C1236" s="197"/>
      <c r="D1236" s="197"/>
      <c r="E1236" s="197"/>
      <c r="F1236" s="197"/>
      <c r="G1236" s="197"/>
      <c r="H1236" s="197"/>
      <c r="I1236" s="197"/>
    </row>
    <row r="1237" spans="2:9" x14ac:dyDescent="0.25">
      <c r="B1237" s="197"/>
      <c r="C1237" s="197"/>
      <c r="D1237" s="197"/>
      <c r="E1237" s="197"/>
      <c r="F1237" s="197"/>
      <c r="G1237" s="197"/>
      <c r="H1237" s="197"/>
      <c r="I1237" s="197"/>
    </row>
    <row r="1238" spans="2:9" x14ac:dyDescent="0.25">
      <c r="B1238" s="197"/>
      <c r="C1238" s="197"/>
      <c r="D1238" s="197"/>
      <c r="E1238" s="197"/>
      <c r="F1238" s="197"/>
      <c r="G1238" s="197"/>
      <c r="H1238" s="197"/>
      <c r="I1238" s="197"/>
    </row>
    <row r="1239" spans="2:9" x14ac:dyDescent="0.25">
      <c r="B1239" s="197"/>
      <c r="C1239" s="197"/>
      <c r="D1239" s="197"/>
      <c r="E1239" s="197"/>
      <c r="F1239" s="197"/>
      <c r="G1239" s="197"/>
      <c r="H1239" s="197"/>
      <c r="I1239" s="197"/>
    </row>
    <row r="1240" spans="2:9" x14ac:dyDescent="0.25">
      <c r="B1240" s="197"/>
      <c r="C1240" s="197"/>
      <c r="D1240" s="197"/>
      <c r="E1240" s="197"/>
      <c r="F1240" s="197"/>
      <c r="G1240" s="197"/>
      <c r="H1240" s="197"/>
      <c r="I1240" s="197"/>
    </row>
    <row r="1241" spans="2:9" x14ac:dyDescent="0.25">
      <c r="B1241" s="197"/>
      <c r="C1241" s="197"/>
      <c r="D1241" s="197"/>
      <c r="E1241" s="197"/>
      <c r="F1241" s="197"/>
      <c r="G1241" s="197"/>
      <c r="H1241" s="197"/>
      <c r="I1241" s="197"/>
    </row>
    <row r="1242" spans="2:9" x14ac:dyDescent="0.25">
      <c r="B1242" s="197"/>
      <c r="C1242" s="197"/>
      <c r="D1242" s="197"/>
      <c r="E1242" s="197"/>
      <c r="F1242" s="197"/>
      <c r="G1242" s="197"/>
      <c r="H1242" s="197"/>
      <c r="I1242" s="197"/>
    </row>
    <row r="1243" spans="2:9" x14ac:dyDescent="0.25">
      <c r="B1243" s="197"/>
      <c r="C1243" s="197"/>
      <c r="D1243" s="197"/>
      <c r="E1243" s="197"/>
      <c r="F1243" s="197"/>
      <c r="G1243" s="197"/>
      <c r="H1243" s="197"/>
      <c r="I1243" s="197"/>
    </row>
    <row r="1244" spans="2:9" x14ac:dyDescent="0.25">
      <c r="B1244" s="197"/>
      <c r="C1244" s="197"/>
      <c r="D1244" s="197"/>
      <c r="E1244" s="197"/>
      <c r="F1244" s="197"/>
      <c r="G1244" s="197"/>
      <c r="H1244" s="197"/>
      <c r="I1244" s="197"/>
    </row>
    <row r="1245" spans="2:9" x14ac:dyDescent="0.25">
      <c r="B1245" s="197"/>
      <c r="C1245" s="197"/>
      <c r="D1245" s="197"/>
      <c r="E1245" s="197"/>
      <c r="F1245" s="197"/>
      <c r="G1245" s="197"/>
      <c r="H1245" s="197"/>
      <c r="I1245" s="197"/>
    </row>
    <row r="1246" spans="2:9" x14ac:dyDescent="0.25">
      <c r="B1246" s="197"/>
      <c r="C1246" s="197"/>
      <c r="D1246" s="197"/>
      <c r="E1246" s="197"/>
      <c r="F1246" s="197"/>
      <c r="G1246" s="197"/>
      <c r="H1246" s="197"/>
      <c r="I1246" s="197"/>
    </row>
    <row r="1247" spans="2:9" x14ac:dyDescent="0.25">
      <c r="B1247" s="197"/>
      <c r="C1247" s="197"/>
      <c r="D1247" s="197"/>
      <c r="E1247" s="197"/>
      <c r="F1247" s="197"/>
      <c r="G1247" s="197"/>
      <c r="H1247" s="197"/>
      <c r="I1247" s="197"/>
    </row>
    <row r="1248" spans="2:9" x14ac:dyDescent="0.25">
      <c r="B1248" s="197"/>
      <c r="C1248" s="197"/>
      <c r="D1248" s="197"/>
      <c r="E1248" s="197"/>
      <c r="F1248" s="197"/>
      <c r="G1248" s="197"/>
      <c r="H1248" s="197"/>
      <c r="I1248" s="197"/>
    </row>
    <row r="1249" spans="2:9" x14ac:dyDescent="0.25">
      <c r="B1249" s="197"/>
      <c r="C1249" s="197"/>
      <c r="D1249" s="197"/>
      <c r="E1249" s="197"/>
      <c r="F1249" s="197"/>
      <c r="G1249" s="197"/>
      <c r="H1249" s="197"/>
      <c r="I1249" s="197"/>
    </row>
    <row r="1250" spans="2:9" x14ac:dyDescent="0.25">
      <c r="B1250" s="197"/>
      <c r="C1250" s="197"/>
      <c r="D1250" s="197"/>
      <c r="E1250" s="197"/>
      <c r="F1250" s="197"/>
      <c r="G1250" s="197"/>
      <c r="H1250" s="197"/>
      <c r="I1250" s="197"/>
    </row>
    <row r="1251" spans="2:9" x14ac:dyDescent="0.25">
      <c r="B1251" s="197"/>
      <c r="C1251" s="197"/>
      <c r="D1251" s="197"/>
      <c r="E1251" s="197"/>
      <c r="F1251" s="197"/>
      <c r="G1251" s="197"/>
      <c r="H1251" s="197"/>
      <c r="I1251" s="197"/>
    </row>
    <row r="1252" spans="2:9" x14ac:dyDescent="0.25">
      <c r="B1252" s="197"/>
      <c r="C1252" s="197"/>
      <c r="D1252" s="197"/>
      <c r="E1252" s="197"/>
      <c r="F1252" s="197"/>
      <c r="G1252" s="197"/>
      <c r="H1252" s="197"/>
      <c r="I1252" s="197"/>
    </row>
    <row r="1253" spans="2:9" x14ac:dyDescent="0.25">
      <c r="B1253" s="197"/>
      <c r="C1253" s="197"/>
      <c r="D1253" s="197"/>
      <c r="E1253" s="197"/>
      <c r="F1253" s="197"/>
      <c r="G1253" s="197"/>
      <c r="H1253" s="197"/>
      <c r="I1253" s="197"/>
    </row>
    <row r="1254" spans="2:9" x14ac:dyDescent="0.25">
      <c r="B1254" s="197"/>
      <c r="C1254" s="197"/>
      <c r="D1254" s="197"/>
      <c r="E1254" s="197"/>
      <c r="F1254" s="197"/>
      <c r="G1254" s="197"/>
      <c r="H1254" s="197"/>
      <c r="I1254" s="197"/>
    </row>
    <row r="1255" spans="2:9" x14ac:dyDescent="0.25">
      <c r="B1255" s="197"/>
      <c r="C1255" s="197"/>
      <c r="D1255" s="197"/>
      <c r="E1255" s="197"/>
      <c r="F1255" s="197"/>
      <c r="G1255" s="197"/>
      <c r="H1255" s="197"/>
      <c r="I1255" s="197"/>
    </row>
    <row r="1256" spans="2:9" x14ac:dyDescent="0.25">
      <c r="B1256" s="197"/>
      <c r="C1256" s="197"/>
      <c r="D1256" s="197"/>
      <c r="E1256" s="197"/>
      <c r="F1256" s="197"/>
      <c r="G1256" s="197"/>
      <c r="H1256" s="197"/>
      <c r="I1256" s="197"/>
    </row>
    <row r="1257" spans="2:9" x14ac:dyDescent="0.25">
      <c r="B1257" s="197"/>
      <c r="C1257" s="197"/>
      <c r="D1257" s="197"/>
      <c r="E1257" s="197"/>
      <c r="F1257" s="197"/>
      <c r="G1257" s="197"/>
      <c r="H1257" s="197"/>
      <c r="I1257" s="197"/>
    </row>
    <row r="1258" spans="2:9" x14ac:dyDescent="0.25">
      <c r="B1258" s="197"/>
      <c r="C1258" s="197"/>
      <c r="D1258" s="197"/>
      <c r="E1258" s="197"/>
      <c r="F1258" s="197"/>
      <c r="G1258" s="197"/>
      <c r="H1258" s="197"/>
      <c r="I1258" s="197"/>
    </row>
    <row r="1259" spans="2:9" x14ac:dyDescent="0.25">
      <c r="B1259" s="197"/>
      <c r="C1259" s="197"/>
      <c r="D1259" s="197"/>
      <c r="E1259" s="197"/>
      <c r="F1259" s="197"/>
      <c r="G1259" s="197"/>
      <c r="H1259" s="197"/>
      <c r="I1259" s="197"/>
    </row>
    <row r="1260" spans="2:9" x14ac:dyDescent="0.25">
      <c r="B1260" s="197"/>
      <c r="C1260" s="197"/>
      <c r="D1260" s="197"/>
      <c r="E1260" s="197"/>
      <c r="F1260" s="197"/>
      <c r="G1260" s="197"/>
      <c r="H1260" s="197"/>
      <c r="I1260" s="197"/>
    </row>
    <row r="1261" spans="2:9" x14ac:dyDescent="0.25">
      <c r="B1261" s="197"/>
      <c r="C1261" s="197"/>
      <c r="D1261" s="197"/>
      <c r="E1261" s="197"/>
      <c r="F1261" s="197"/>
      <c r="G1261" s="197"/>
      <c r="H1261" s="197"/>
      <c r="I1261" s="197"/>
    </row>
    <row r="1262" spans="2:9" x14ac:dyDescent="0.25">
      <c r="B1262" s="197"/>
      <c r="C1262" s="197"/>
      <c r="D1262" s="197"/>
      <c r="E1262" s="197"/>
      <c r="F1262" s="197"/>
      <c r="G1262" s="197"/>
      <c r="H1262" s="197"/>
      <c r="I1262" s="197"/>
    </row>
    <row r="1263" spans="2:9" x14ac:dyDescent="0.25">
      <c r="B1263" s="197"/>
      <c r="C1263" s="197"/>
      <c r="D1263" s="197"/>
      <c r="E1263" s="197"/>
      <c r="F1263" s="197"/>
      <c r="G1263" s="197"/>
      <c r="H1263" s="197"/>
      <c r="I1263" s="197"/>
    </row>
    <row r="1264" spans="2:9" x14ac:dyDescent="0.25">
      <c r="B1264" s="197"/>
      <c r="C1264" s="197"/>
      <c r="D1264" s="197"/>
      <c r="E1264" s="197"/>
      <c r="F1264" s="197"/>
      <c r="G1264" s="197"/>
      <c r="H1264" s="197"/>
      <c r="I1264" s="197"/>
    </row>
    <row r="1265" spans="2:9" x14ac:dyDescent="0.25">
      <c r="B1265" s="197"/>
      <c r="C1265" s="197"/>
      <c r="D1265" s="197"/>
      <c r="E1265" s="197"/>
      <c r="F1265" s="197"/>
      <c r="G1265" s="197"/>
      <c r="H1265" s="197"/>
      <c r="I1265" s="197"/>
    </row>
    <row r="1266" spans="2:9" x14ac:dyDescent="0.25">
      <c r="B1266" s="197"/>
      <c r="C1266" s="197"/>
      <c r="D1266" s="197"/>
      <c r="E1266" s="197"/>
      <c r="F1266" s="197"/>
      <c r="G1266" s="197"/>
      <c r="H1266" s="197"/>
      <c r="I1266" s="197"/>
    </row>
    <row r="1267" spans="2:9" x14ac:dyDescent="0.25">
      <c r="B1267" s="197"/>
      <c r="C1267" s="197"/>
      <c r="D1267" s="197"/>
      <c r="E1267" s="197"/>
      <c r="F1267" s="197"/>
      <c r="G1267" s="197"/>
      <c r="H1267" s="197"/>
      <c r="I1267" s="197"/>
    </row>
    <row r="1268" spans="2:9" x14ac:dyDescent="0.25">
      <c r="B1268" s="197"/>
      <c r="C1268" s="197"/>
      <c r="D1268" s="197"/>
      <c r="E1268" s="197"/>
      <c r="F1268" s="197"/>
      <c r="G1268" s="197"/>
      <c r="H1268" s="197"/>
      <c r="I1268" s="197"/>
    </row>
    <row r="1269" spans="2:9" x14ac:dyDescent="0.25">
      <c r="B1269" s="197"/>
      <c r="C1269" s="197"/>
      <c r="D1269" s="197"/>
      <c r="E1269" s="197"/>
      <c r="F1269" s="197"/>
      <c r="G1269" s="197"/>
      <c r="H1269" s="197"/>
      <c r="I1269" s="197"/>
    </row>
    <row r="1270" spans="2:9" x14ac:dyDescent="0.25">
      <c r="B1270" s="197"/>
      <c r="C1270" s="197"/>
      <c r="D1270" s="197"/>
      <c r="E1270" s="197"/>
      <c r="F1270" s="197"/>
      <c r="G1270" s="197"/>
      <c r="H1270" s="197"/>
      <c r="I1270" s="197"/>
    </row>
    <row r="1271" spans="2:9" x14ac:dyDescent="0.25">
      <c r="B1271" s="197"/>
      <c r="C1271" s="197"/>
      <c r="D1271" s="197"/>
      <c r="E1271" s="197"/>
      <c r="F1271" s="197"/>
      <c r="G1271" s="197"/>
      <c r="H1271" s="197"/>
      <c r="I1271" s="197"/>
    </row>
    <row r="1272" spans="2:9" x14ac:dyDescent="0.25">
      <c r="B1272" s="197"/>
      <c r="C1272" s="197"/>
      <c r="D1272" s="197"/>
      <c r="E1272" s="197"/>
      <c r="F1272" s="197"/>
      <c r="G1272" s="197"/>
      <c r="H1272" s="197"/>
      <c r="I1272" s="197"/>
    </row>
    <row r="1273" spans="2:9" x14ac:dyDescent="0.25">
      <c r="B1273" s="197"/>
      <c r="C1273" s="197"/>
      <c r="D1273" s="197"/>
      <c r="E1273" s="197"/>
      <c r="F1273" s="197"/>
      <c r="G1273" s="197"/>
      <c r="H1273" s="197"/>
      <c r="I1273" s="197"/>
    </row>
    <row r="1274" spans="2:9" x14ac:dyDescent="0.25">
      <c r="B1274" s="197"/>
      <c r="C1274" s="197"/>
      <c r="D1274" s="197"/>
      <c r="E1274" s="197"/>
      <c r="F1274" s="197"/>
      <c r="G1274" s="197"/>
      <c r="H1274" s="197"/>
      <c r="I1274" s="197"/>
    </row>
    <row r="1275" spans="2:9" x14ac:dyDescent="0.25">
      <c r="B1275" s="197"/>
      <c r="C1275" s="197"/>
      <c r="D1275" s="197"/>
      <c r="E1275" s="197"/>
      <c r="F1275" s="197"/>
      <c r="G1275" s="197"/>
      <c r="H1275" s="197"/>
      <c r="I1275" s="197"/>
    </row>
    <row r="1276" spans="2:9" x14ac:dyDescent="0.25">
      <c r="B1276" s="197"/>
      <c r="C1276" s="197"/>
      <c r="D1276" s="197"/>
      <c r="E1276" s="197"/>
      <c r="F1276" s="197"/>
      <c r="G1276" s="197"/>
      <c r="H1276" s="197"/>
      <c r="I1276" s="197"/>
    </row>
    <row r="1277" spans="2:9" x14ac:dyDescent="0.25">
      <c r="B1277" s="197"/>
      <c r="C1277" s="197"/>
      <c r="D1277" s="197"/>
      <c r="E1277" s="197"/>
      <c r="F1277" s="197"/>
      <c r="G1277" s="197"/>
      <c r="H1277" s="197"/>
      <c r="I1277" s="197"/>
    </row>
    <row r="1278" spans="2:9" x14ac:dyDescent="0.25">
      <c r="B1278" s="197"/>
      <c r="C1278" s="197"/>
      <c r="D1278" s="197"/>
      <c r="E1278" s="197"/>
      <c r="F1278" s="197"/>
      <c r="G1278" s="197"/>
      <c r="H1278" s="197"/>
      <c r="I1278" s="197"/>
    </row>
    <row r="1279" spans="2:9" x14ac:dyDescent="0.25">
      <c r="B1279" s="197"/>
      <c r="C1279" s="197"/>
      <c r="D1279" s="197"/>
      <c r="E1279" s="197"/>
      <c r="F1279" s="197"/>
      <c r="G1279" s="197"/>
      <c r="H1279" s="197"/>
      <c r="I1279" s="197"/>
    </row>
    <row r="1280" spans="2:9" x14ac:dyDescent="0.25">
      <c r="B1280" s="197"/>
      <c r="C1280" s="197"/>
      <c r="D1280" s="197"/>
      <c r="E1280" s="197"/>
      <c r="F1280" s="197"/>
      <c r="G1280" s="197"/>
      <c r="H1280" s="197"/>
      <c r="I1280" s="197"/>
    </row>
    <row r="1281" spans="2:9" x14ac:dyDescent="0.25">
      <c r="B1281" s="197"/>
      <c r="C1281" s="197"/>
      <c r="D1281" s="197"/>
      <c r="E1281" s="197"/>
      <c r="F1281" s="197"/>
      <c r="G1281" s="197"/>
      <c r="H1281" s="197"/>
      <c r="I1281" s="197"/>
    </row>
    <row r="1282" spans="2:9" x14ac:dyDescent="0.25">
      <c r="B1282" s="197"/>
      <c r="C1282" s="197"/>
      <c r="D1282" s="197"/>
      <c r="E1282" s="197"/>
      <c r="F1282" s="197"/>
      <c r="G1282" s="197"/>
      <c r="H1282" s="197"/>
      <c r="I1282" s="197"/>
    </row>
    <row r="1283" spans="2:9" x14ac:dyDescent="0.25">
      <c r="B1283" s="197"/>
      <c r="C1283" s="197"/>
      <c r="D1283" s="197"/>
      <c r="E1283" s="197"/>
      <c r="F1283" s="197"/>
      <c r="G1283" s="197"/>
      <c r="H1283" s="197"/>
      <c r="I1283" s="197"/>
    </row>
    <row r="1284" spans="2:9" x14ac:dyDescent="0.25">
      <c r="B1284" s="197"/>
      <c r="C1284" s="197"/>
      <c r="D1284" s="197"/>
      <c r="E1284" s="197"/>
      <c r="F1284" s="197"/>
      <c r="G1284" s="197"/>
      <c r="H1284" s="197"/>
      <c r="I1284" s="197"/>
    </row>
    <row r="1285" spans="2:9" x14ac:dyDescent="0.25">
      <c r="B1285" s="197"/>
      <c r="C1285" s="197"/>
      <c r="D1285" s="197"/>
      <c r="E1285" s="197"/>
      <c r="F1285" s="197"/>
      <c r="G1285" s="197"/>
      <c r="H1285" s="197"/>
      <c r="I1285" s="197"/>
    </row>
    <row r="1286" spans="2:9" x14ac:dyDescent="0.25">
      <c r="B1286" s="197"/>
      <c r="C1286" s="197"/>
      <c r="D1286" s="197"/>
      <c r="E1286" s="197"/>
      <c r="F1286" s="197"/>
      <c r="G1286" s="197"/>
      <c r="H1286" s="197"/>
      <c r="I1286" s="197"/>
    </row>
    <row r="1287" spans="2:9" x14ac:dyDescent="0.25">
      <c r="B1287" s="197"/>
      <c r="C1287" s="197"/>
      <c r="D1287" s="197"/>
      <c r="E1287" s="197"/>
      <c r="F1287" s="197"/>
      <c r="G1287" s="197"/>
      <c r="H1287" s="197"/>
      <c r="I1287" s="197"/>
    </row>
    <row r="1288" spans="2:9" x14ac:dyDescent="0.25">
      <c r="B1288" s="197"/>
      <c r="C1288" s="197"/>
      <c r="D1288" s="197"/>
      <c r="E1288" s="197"/>
      <c r="F1288" s="197"/>
      <c r="G1288" s="197"/>
      <c r="H1288" s="197"/>
      <c r="I1288" s="197"/>
    </row>
    <row r="1289" spans="2:9" x14ac:dyDescent="0.25">
      <c r="B1289" s="197"/>
      <c r="C1289" s="197"/>
      <c r="D1289" s="197"/>
      <c r="E1289" s="197"/>
      <c r="F1289" s="197"/>
      <c r="G1289" s="197"/>
      <c r="H1289" s="197"/>
      <c r="I1289" s="197"/>
    </row>
    <row r="1290" spans="2:9" x14ac:dyDescent="0.25">
      <c r="B1290" s="197"/>
      <c r="C1290" s="197"/>
      <c r="D1290" s="197"/>
      <c r="E1290" s="197"/>
      <c r="F1290" s="197"/>
      <c r="G1290" s="197"/>
      <c r="H1290" s="197"/>
      <c r="I1290" s="197"/>
    </row>
    <row r="1291" spans="2:9" x14ac:dyDescent="0.25">
      <c r="B1291" s="197"/>
      <c r="C1291" s="197"/>
      <c r="D1291" s="197"/>
      <c r="E1291" s="197"/>
      <c r="F1291" s="197"/>
      <c r="G1291" s="197"/>
      <c r="H1291" s="197"/>
      <c r="I1291" s="197"/>
    </row>
    <row r="1292" spans="2:9" x14ac:dyDescent="0.25">
      <c r="B1292" s="197"/>
      <c r="C1292" s="197"/>
      <c r="D1292" s="197"/>
      <c r="E1292" s="197"/>
      <c r="F1292" s="197"/>
      <c r="G1292" s="197"/>
      <c r="H1292" s="197"/>
      <c r="I1292" s="197"/>
    </row>
    <row r="1293" spans="2:9" x14ac:dyDescent="0.25">
      <c r="B1293" s="197"/>
      <c r="C1293" s="197"/>
      <c r="D1293" s="197"/>
      <c r="E1293" s="197"/>
      <c r="F1293" s="197"/>
      <c r="G1293" s="197"/>
      <c r="H1293" s="197"/>
      <c r="I1293" s="197"/>
    </row>
    <row r="1294" spans="2:9" x14ac:dyDescent="0.25">
      <c r="B1294" s="197"/>
      <c r="C1294" s="197"/>
      <c r="D1294" s="197"/>
      <c r="E1294" s="197"/>
      <c r="F1294" s="197"/>
      <c r="G1294" s="197"/>
      <c r="H1294" s="197"/>
      <c r="I1294" s="197"/>
    </row>
    <row r="1295" spans="2:9" x14ac:dyDescent="0.25">
      <c r="B1295" s="197"/>
      <c r="C1295" s="197"/>
      <c r="D1295" s="197"/>
      <c r="E1295" s="197"/>
      <c r="F1295" s="197"/>
      <c r="G1295" s="197"/>
      <c r="H1295" s="197"/>
      <c r="I1295" s="197"/>
    </row>
    <row r="1296" spans="2:9" x14ac:dyDescent="0.25">
      <c r="B1296" s="197"/>
      <c r="C1296" s="197"/>
      <c r="D1296" s="197"/>
      <c r="E1296" s="197"/>
      <c r="F1296" s="197"/>
      <c r="G1296" s="197"/>
      <c r="H1296" s="197"/>
      <c r="I1296" s="197"/>
    </row>
    <row r="1297" spans="2:9" x14ac:dyDescent="0.25">
      <c r="B1297" s="197"/>
      <c r="C1297" s="197"/>
      <c r="D1297" s="197"/>
      <c r="E1297" s="197"/>
      <c r="F1297" s="197"/>
      <c r="G1297" s="197"/>
      <c r="H1297" s="197"/>
      <c r="I1297" s="197"/>
    </row>
    <row r="1298" spans="2:9" x14ac:dyDescent="0.25">
      <c r="B1298" s="197"/>
      <c r="C1298" s="197"/>
      <c r="D1298" s="197"/>
      <c r="E1298" s="197"/>
      <c r="F1298" s="197"/>
      <c r="G1298" s="197"/>
      <c r="H1298" s="197"/>
      <c r="I1298" s="197"/>
    </row>
    <row r="1299" spans="2:9" x14ac:dyDescent="0.25">
      <c r="B1299" s="197"/>
      <c r="C1299" s="197"/>
      <c r="D1299" s="197"/>
      <c r="E1299" s="197"/>
      <c r="F1299" s="197"/>
      <c r="G1299" s="197"/>
      <c r="H1299" s="197"/>
      <c r="I1299" s="197"/>
    </row>
    <row r="1300" spans="2:9" x14ac:dyDescent="0.25">
      <c r="B1300" s="197"/>
      <c r="C1300" s="197"/>
      <c r="D1300" s="197"/>
      <c r="E1300" s="197"/>
      <c r="F1300" s="197"/>
      <c r="G1300" s="197"/>
      <c r="H1300" s="197"/>
      <c r="I1300" s="197"/>
    </row>
    <row r="1301" spans="2:9" x14ac:dyDescent="0.25">
      <c r="B1301" s="197"/>
      <c r="C1301" s="197"/>
      <c r="D1301" s="197"/>
      <c r="E1301" s="197"/>
      <c r="F1301" s="197"/>
      <c r="G1301" s="197"/>
      <c r="H1301" s="197"/>
      <c r="I1301" s="197"/>
    </row>
    <row r="1302" spans="2:9" x14ac:dyDescent="0.25">
      <c r="B1302" s="197"/>
      <c r="C1302" s="197"/>
      <c r="D1302" s="197"/>
      <c r="E1302" s="197"/>
      <c r="F1302" s="197"/>
      <c r="G1302" s="197"/>
      <c r="H1302" s="197"/>
      <c r="I1302" s="197"/>
    </row>
    <row r="1303" spans="2:9" x14ac:dyDescent="0.25">
      <c r="B1303" s="197"/>
      <c r="C1303" s="197"/>
      <c r="D1303" s="197"/>
      <c r="E1303" s="197"/>
      <c r="F1303" s="197"/>
      <c r="G1303" s="197"/>
      <c r="H1303" s="197"/>
      <c r="I1303" s="197"/>
    </row>
    <row r="1304" spans="2:9" x14ac:dyDescent="0.25">
      <c r="B1304" s="197"/>
      <c r="C1304" s="197"/>
      <c r="D1304" s="197"/>
      <c r="E1304" s="197"/>
      <c r="F1304" s="197"/>
      <c r="G1304" s="197"/>
      <c r="H1304" s="197"/>
      <c r="I1304" s="197"/>
    </row>
    <row r="1305" spans="2:9" x14ac:dyDescent="0.25">
      <c r="B1305" s="197"/>
      <c r="C1305" s="197"/>
      <c r="D1305" s="197"/>
      <c r="E1305" s="197"/>
      <c r="F1305" s="197"/>
      <c r="G1305" s="197"/>
      <c r="H1305" s="197"/>
      <c r="I1305" s="197"/>
    </row>
    <row r="1306" spans="2:9" x14ac:dyDescent="0.25">
      <c r="B1306" s="197"/>
      <c r="C1306" s="197"/>
      <c r="D1306" s="197"/>
      <c r="E1306" s="197"/>
      <c r="F1306" s="197"/>
      <c r="G1306" s="197"/>
      <c r="H1306" s="197"/>
      <c r="I1306" s="197"/>
    </row>
    <row r="1307" spans="2:9" x14ac:dyDescent="0.25">
      <c r="B1307" s="197"/>
      <c r="C1307" s="197"/>
      <c r="D1307" s="197"/>
      <c r="E1307" s="197"/>
      <c r="F1307" s="197"/>
      <c r="G1307" s="197"/>
      <c r="H1307" s="197"/>
      <c r="I1307" s="197"/>
    </row>
    <row r="1308" spans="2:9" x14ac:dyDescent="0.25">
      <c r="B1308" s="197"/>
      <c r="C1308" s="197"/>
      <c r="D1308" s="197"/>
      <c r="E1308" s="197"/>
      <c r="F1308" s="197"/>
      <c r="G1308" s="197"/>
      <c r="H1308" s="197"/>
      <c r="I1308" s="197"/>
    </row>
    <row r="1309" spans="2:9" x14ac:dyDescent="0.25">
      <c r="B1309" s="197"/>
      <c r="C1309" s="197"/>
      <c r="D1309" s="197"/>
      <c r="E1309" s="197"/>
      <c r="F1309" s="197"/>
      <c r="G1309" s="197"/>
      <c r="H1309" s="197"/>
      <c r="I1309" s="197"/>
    </row>
    <row r="1310" spans="2:9" x14ac:dyDescent="0.25">
      <c r="B1310" s="197"/>
      <c r="C1310" s="197"/>
      <c r="D1310" s="197"/>
      <c r="E1310" s="197"/>
      <c r="F1310" s="197"/>
      <c r="G1310" s="197"/>
      <c r="H1310" s="197"/>
      <c r="I1310" s="197"/>
    </row>
    <row r="1311" spans="2:9" x14ac:dyDescent="0.25">
      <c r="B1311" s="197"/>
      <c r="C1311" s="197"/>
      <c r="D1311" s="197"/>
      <c r="E1311" s="197"/>
      <c r="F1311" s="197"/>
      <c r="G1311" s="197"/>
      <c r="H1311" s="197"/>
      <c r="I1311" s="197"/>
    </row>
    <row r="1312" spans="2:9" x14ac:dyDescent="0.25">
      <c r="B1312" s="197"/>
      <c r="C1312" s="197"/>
      <c r="D1312" s="197"/>
      <c r="E1312" s="197"/>
      <c r="F1312" s="197"/>
      <c r="G1312" s="197"/>
      <c r="H1312" s="197"/>
      <c r="I1312" s="197"/>
    </row>
    <row r="1313" spans="2:9" x14ac:dyDescent="0.25">
      <c r="B1313" s="197"/>
      <c r="C1313" s="197"/>
      <c r="D1313" s="197"/>
      <c r="E1313" s="197"/>
      <c r="F1313" s="197"/>
      <c r="G1313" s="197"/>
      <c r="H1313" s="197"/>
      <c r="I1313" s="197"/>
    </row>
    <row r="1314" spans="2:9" x14ac:dyDescent="0.25">
      <c r="B1314" s="197"/>
      <c r="C1314" s="197"/>
      <c r="D1314" s="197"/>
      <c r="E1314" s="197"/>
      <c r="F1314" s="197"/>
      <c r="G1314" s="197"/>
      <c r="H1314" s="197"/>
      <c r="I1314" s="197"/>
    </row>
    <row r="1315" spans="2:9" x14ac:dyDescent="0.25">
      <c r="B1315" s="197"/>
      <c r="C1315" s="197"/>
      <c r="D1315" s="197"/>
      <c r="E1315" s="197"/>
      <c r="F1315" s="197"/>
      <c r="G1315" s="197"/>
      <c r="H1315" s="197"/>
      <c r="I1315" s="197"/>
    </row>
    <row r="1316" spans="2:9" x14ac:dyDescent="0.25">
      <c r="B1316" s="197"/>
      <c r="C1316" s="197"/>
      <c r="D1316" s="197"/>
      <c r="E1316" s="197"/>
      <c r="F1316" s="197"/>
      <c r="G1316" s="197"/>
      <c r="H1316" s="197"/>
      <c r="I1316" s="197"/>
    </row>
    <row r="1317" spans="2:9" x14ac:dyDescent="0.25">
      <c r="B1317" s="197"/>
      <c r="C1317" s="197"/>
      <c r="D1317" s="197"/>
      <c r="E1317" s="197"/>
      <c r="F1317" s="197"/>
      <c r="G1317" s="197"/>
      <c r="H1317" s="197"/>
      <c r="I1317" s="197"/>
    </row>
    <row r="1318" spans="2:9" x14ac:dyDescent="0.25">
      <c r="B1318" s="197"/>
      <c r="C1318" s="197"/>
      <c r="D1318" s="197"/>
      <c r="E1318" s="197"/>
      <c r="F1318" s="197"/>
      <c r="G1318" s="197"/>
      <c r="H1318" s="197"/>
      <c r="I1318" s="197"/>
    </row>
    <row r="1319" spans="2:9" x14ac:dyDescent="0.25">
      <c r="B1319" s="197"/>
      <c r="C1319" s="197"/>
      <c r="D1319" s="197"/>
      <c r="E1319" s="197"/>
      <c r="F1319" s="197"/>
      <c r="G1319" s="197"/>
      <c r="H1319" s="197"/>
      <c r="I1319" s="197"/>
    </row>
    <row r="1320" spans="2:9" x14ac:dyDescent="0.25">
      <c r="B1320" s="197"/>
      <c r="C1320" s="197"/>
      <c r="D1320" s="197"/>
      <c r="E1320" s="197"/>
      <c r="F1320" s="197"/>
      <c r="G1320" s="197"/>
      <c r="H1320" s="197"/>
      <c r="I1320" s="197"/>
    </row>
    <row r="1321" spans="2:9" x14ac:dyDescent="0.25">
      <c r="B1321" s="197"/>
      <c r="C1321" s="197"/>
      <c r="D1321" s="197"/>
      <c r="E1321" s="197"/>
      <c r="F1321" s="197"/>
      <c r="G1321" s="197"/>
      <c r="H1321" s="197"/>
      <c r="I1321" s="197"/>
    </row>
    <row r="1322" spans="2:9" x14ac:dyDescent="0.25">
      <c r="B1322" s="197"/>
      <c r="C1322" s="197"/>
      <c r="D1322" s="197"/>
      <c r="E1322" s="197"/>
      <c r="F1322" s="197"/>
      <c r="G1322" s="197"/>
      <c r="H1322" s="197"/>
      <c r="I1322" s="197"/>
    </row>
    <row r="1323" spans="2:9" x14ac:dyDescent="0.25">
      <c r="B1323" s="197"/>
      <c r="C1323" s="197"/>
      <c r="D1323" s="197"/>
      <c r="E1323" s="197"/>
      <c r="F1323" s="197"/>
      <c r="G1323" s="197"/>
      <c r="H1323" s="197"/>
      <c r="I1323" s="197"/>
    </row>
    <row r="1324" spans="2:9" x14ac:dyDescent="0.25">
      <c r="B1324" s="197"/>
      <c r="C1324" s="197"/>
      <c r="D1324" s="197"/>
      <c r="E1324" s="197"/>
      <c r="F1324" s="197"/>
      <c r="G1324" s="197"/>
      <c r="H1324" s="197"/>
      <c r="I1324" s="197"/>
    </row>
    <row r="1325" spans="2:9" x14ac:dyDescent="0.25">
      <c r="B1325" s="197"/>
      <c r="C1325" s="197"/>
      <c r="D1325" s="197"/>
      <c r="E1325" s="197"/>
      <c r="F1325" s="197"/>
      <c r="G1325" s="197"/>
      <c r="H1325" s="197"/>
      <c r="I1325" s="197"/>
    </row>
    <row r="1326" spans="2:9" x14ac:dyDescent="0.25">
      <c r="B1326" s="197"/>
      <c r="C1326" s="197"/>
      <c r="D1326" s="197"/>
      <c r="E1326" s="197"/>
      <c r="F1326" s="197"/>
      <c r="G1326" s="197"/>
      <c r="H1326" s="197"/>
      <c r="I1326" s="197"/>
    </row>
    <row r="1327" spans="2:9" x14ac:dyDescent="0.25">
      <c r="B1327" s="197"/>
      <c r="C1327" s="197"/>
      <c r="D1327" s="197"/>
      <c r="E1327" s="197"/>
      <c r="F1327" s="197"/>
      <c r="G1327" s="197"/>
      <c r="H1327" s="197"/>
      <c r="I1327" s="197"/>
    </row>
    <row r="1328" spans="2:9" x14ac:dyDescent="0.25">
      <c r="B1328" s="197"/>
      <c r="C1328" s="197"/>
      <c r="D1328" s="197"/>
      <c r="E1328" s="197"/>
      <c r="F1328" s="197"/>
      <c r="G1328" s="197"/>
      <c r="H1328" s="197"/>
      <c r="I1328" s="197"/>
    </row>
    <row r="1329" spans="2:9" x14ac:dyDescent="0.25">
      <c r="B1329" s="197"/>
      <c r="C1329" s="197"/>
      <c r="D1329" s="197"/>
      <c r="E1329" s="197"/>
      <c r="F1329" s="197"/>
      <c r="G1329" s="197"/>
      <c r="H1329" s="197"/>
      <c r="I1329" s="197"/>
    </row>
    <row r="1330" spans="2:9" x14ac:dyDescent="0.25">
      <c r="B1330" s="197"/>
      <c r="C1330" s="197"/>
      <c r="D1330" s="197"/>
      <c r="E1330" s="197"/>
      <c r="F1330" s="197"/>
      <c r="G1330" s="197"/>
      <c r="H1330" s="197"/>
      <c r="I1330" s="197"/>
    </row>
    <row r="1331" spans="2:9" x14ac:dyDescent="0.25">
      <c r="B1331" s="197"/>
      <c r="C1331" s="197"/>
      <c r="D1331" s="197"/>
      <c r="E1331" s="197"/>
      <c r="F1331" s="197"/>
      <c r="G1331" s="197"/>
      <c r="H1331" s="197"/>
      <c r="I1331" s="197"/>
    </row>
    <row r="1332" spans="2:9" x14ac:dyDescent="0.25">
      <c r="B1332" s="197"/>
      <c r="C1332" s="197"/>
      <c r="D1332" s="197"/>
      <c r="E1332" s="197"/>
      <c r="F1332" s="197"/>
      <c r="G1332" s="197"/>
      <c r="H1332" s="197"/>
      <c r="I1332" s="197"/>
    </row>
    <row r="1333" spans="2:9" x14ac:dyDescent="0.25">
      <c r="B1333" s="197"/>
      <c r="C1333" s="197"/>
      <c r="D1333" s="197"/>
      <c r="E1333" s="197"/>
      <c r="F1333" s="197"/>
      <c r="G1333" s="197"/>
      <c r="H1333" s="197"/>
      <c r="I1333" s="197"/>
    </row>
    <row r="1334" spans="2:9" x14ac:dyDescent="0.25">
      <c r="B1334" s="197"/>
      <c r="C1334" s="197"/>
      <c r="D1334" s="197"/>
      <c r="E1334" s="197"/>
      <c r="F1334" s="197"/>
      <c r="G1334" s="197"/>
      <c r="H1334" s="197"/>
      <c r="I1334" s="197"/>
    </row>
    <row r="1335" spans="2:9" x14ac:dyDescent="0.25">
      <c r="B1335" s="197"/>
      <c r="C1335" s="197"/>
      <c r="D1335" s="197"/>
      <c r="E1335" s="197"/>
      <c r="F1335" s="197"/>
      <c r="G1335" s="197"/>
      <c r="H1335" s="197"/>
      <c r="I1335" s="197"/>
    </row>
    <row r="1336" spans="2:9" x14ac:dyDescent="0.25">
      <c r="B1336" s="197"/>
      <c r="C1336" s="197"/>
      <c r="D1336" s="197"/>
      <c r="E1336" s="197"/>
      <c r="F1336" s="197"/>
      <c r="G1336" s="197"/>
      <c r="H1336" s="197"/>
      <c r="I1336" s="197"/>
    </row>
    <row r="1337" spans="2:9" x14ac:dyDescent="0.25">
      <c r="B1337" s="197"/>
      <c r="C1337" s="197"/>
      <c r="D1337" s="197"/>
      <c r="E1337" s="197"/>
      <c r="F1337" s="197"/>
      <c r="G1337" s="197"/>
      <c r="H1337" s="197"/>
      <c r="I1337" s="197"/>
    </row>
    <row r="1338" spans="2:9" x14ac:dyDescent="0.25">
      <c r="B1338" s="197"/>
      <c r="C1338" s="197"/>
      <c r="D1338" s="197"/>
      <c r="E1338" s="197"/>
      <c r="F1338" s="197"/>
      <c r="G1338" s="197"/>
      <c r="H1338" s="197"/>
      <c r="I1338" s="197"/>
    </row>
    <row r="1339" spans="2:9" x14ac:dyDescent="0.25">
      <c r="B1339" s="197"/>
      <c r="C1339" s="197"/>
      <c r="D1339" s="197"/>
      <c r="E1339" s="197"/>
      <c r="F1339" s="197"/>
      <c r="G1339" s="197"/>
      <c r="H1339" s="197"/>
      <c r="I1339" s="197"/>
    </row>
    <row r="1340" spans="2:9" x14ac:dyDescent="0.25">
      <c r="B1340" s="197"/>
      <c r="C1340" s="197"/>
      <c r="D1340" s="197"/>
      <c r="E1340" s="197"/>
      <c r="F1340" s="197"/>
      <c r="G1340" s="197"/>
      <c r="H1340" s="197"/>
      <c r="I1340" s="197"/>
    </row>
    <row r="1341" spans="2:9" x14ac:dyDescent="0.25">
      <c r="B1341" s="197"/>
      <c r="C1341" s="197"/>
      <c r="D1341" s="197"/>
      <c r="E1341" s="197"/>
      <c r="F1341" s="197"/>
      <c r="G1341" s="197"/>
      <c r="H1341" s="197"/>
      <c r="I1341" s="197"/>
    </row>
    <row r="1342" spans="2:9" x14ac:dyDescent="0.25">
      <c r="B1342" s="197"/>
      <c r="C1342" s="197"/>
      <c r="D1342" s="197"/>
      <c r="E1342" s="197"/>
      <c r="F1342" s="197"/>
      <c r="G1342" s="197"/>
      <c r="H1342" s="197"/>
      <c r="I1342" s="197"/>
    </row>
    <row r="1343" spans="2:9" x14ac:dyDescent="0.25">
      <c r="B1343" s="197"/>
      <c r="C1343" s="197"/>
      <c r="D1343" s="197"/>
      <c r="E1343" s="197"/>
      <c r="F1343" s="197"/>
      <c r="G1343" s="197"/>
      <c r="H1343" s="197"/>
      <c r="I1343" s="197"/>
    </row>
    <row r="1344" spans="2:9" x14ac:dyDescent="0.25">
      <c r="B1344" s="197"/>
      <c r="C1344" s="197"/>
      <c r="D1344" s="197"/>
      <c r="E1344" s="197"/>
      <c r="F1344" s="197"/>
      <c r="G1344" s="197"/>
      <c r="H1344" s="197"/>
      <c r="I1344" s="197"/>
    </row>
    <row r="1345" spans="2:9" x14ac:dyDescent="0.25">
      <c r="B1345" s="197"/>
      <c r="C1345" s="197"/>
      <c r="D1345" s="197"/>
      <c r="E1345" s="197"/>
      <c r="F1345" s="197"/>
      <c r="G1345" s="197"/>
      <c r="H1345" s="197"/>
      <c r="I1345" s="197"/>
    </row>
    <row r="1346" spans="2:9" x14ac:dyDescent="0.25">
      <c r="B1346" s="197"/>
      <c r="C1346" s="197"/>
      <c r="D1346" s="197"/>
      <c r="E1346" s="197"/>
      <c r="F1346" s="197"/>
      <c r="G1346" s="197"/>
      <c r="H1346" s="197"/>
      <c r="I1346" s="197"/>
    </row>
    <row r="1347" spans="2:9" x14ac:dyDescent="0.25">
      <c r="B1347" s="197"/>
      <c r="C1347" s="197"/>
      <c r="D1347" s="197"/>
      <c r="E1347" s="197"/>
      <c r="F1347" s="197"/>
      <c r="G1347" s="197"/>
      <c r="H1347" s="197"/>
      <c r="I1347" s="197"/>
    </row>
    <row r="1348" spans="2:9" x14ac:dyDescent="0.25">
      <c r="B1348" s="197"/>
      <c r="C1348" s="197"/>
      <c r="D1348" s="197"/>
      <c r="E1348" s="197"/>
      <c r="F1348" s="197"/>
      <c r="G1348" s="197"/>
      <c r="H1348" s="197"/>
      <c r="I1348" s="197"/>
    </row>
    <row r="1349" spans="2:9" x14ac:dyDescent="0.25">
      <c r="B1349" s="197"/>
      <c r="C1349" s="197"/>
      <c r="D1349" s="197"/>
      <c r="E1349" s="197"/>
      <c r="F1349" s="197"/>
      <c r="G1349" s="197"/>
      <c r="H1349" s="197"/>
      <c r="I1349" s="197"/>
    </row>
    <row r="1350" spans="2:9" x14ac:dyDescent="0.25">
      <c r="B1350" s="197"/>
      <c r="C1350" s="197"/>
      <c r="D1350" s="197"/>
      <c r="E1350" s="197"/>
      <c r="F1350" s="197"/>
      <c r="G1350" s="197"/>
      <c r="H1350" s="197"/>
      <c r="I1350" s="197"/>
    </row>
    <row r="1351" spans="2:9" x14ac:dyDescent="0.25">
      <c r="B1351" s="197"/>
      <c r="C1351" s="197"/>
      <c r="D1351" s="197"/>
      <c r="E1351" s="197"/>
      <c r="F1351" s="197"/>
      <c r="G1351" s="197"/>
      <c r="H1351" s="197"/>
      <c r="I1351" s="197"/>
    </row>
    <row r="1352" spans="2:9" x14ac:dyDescent="0.25">
      <c r="B1352" s="197"/>
      <c r="C1352" s="197"/>
      <c r="D1352" s="197"/>
      <c r="E1352" s="197"/>
      <c r="F1352" s="197"/>
      <c r="G1352" s="197"/>
      <c r="H1352" s="197"/>
      <c r="I1352" s="197"/>
    </row>
    <row r="1353" spans="2:9" x14ac:dyDescent="0.25">
      <c r="B1353" s="197"/>
      <c r="C1353" s="197"/>
      <c r="D1353" s="197"/>
      <c r="E1353" s="197"/>
      <c r="F1353" s="197"/>
      <c r="G1353" s="197"/>
      <c r="H1353" s="197"/>
      <c r="I1353" s="197"/>
    </row>
    <row r="1354" spans="2:9" x14ac:dyDescent="0.25">
      <c r="B1354" s="197"/>
      <c r="C1354" s="197"/>
      <c r="D1354" s="197"/>
      <c r="E1354" s="197"/>
      <c r="F1354" s="197"/>
      <c r="G1354" s="197"/>
      <c r="H1354" s="197"/>
      <c r="I1354" s="197"/>
    </row>
    <row r="1355" spans="2:9" x14ac:dyDescent="0.25">
      <c r="B1355" s="197"/>
      <c r="C1355" s="197"/>
      <c r="D1355" s="197"/>
      <c r="E1355" s="197"/>
      <c r="F1355" s="197"/>
      <c r="G1355" s="197"/>
      <c r="H1355" s="197"/>
      <c r="I1355" s="197"/>
    </row>
    <row r="1356" spans="2:9" x14ac:dyDescent="0.25">
      <c r="B1356" s="197"/>
      <c r="C1356" s="197"/>
      <c r="D1356" s="197"/>
      <c r="E1356" s="197"/>
      <c r="F1356" s="197"/>
      <c r="G1356" s="197"/>
      <c r="H1356" s="197"/>
      <c r="I1356" s="197"/>
    </row>
    <row r="1357" spans="2:9" x14ac:dyDescent="0.25">
      <c r="B1357" s="197"/>
      <c r="C1357" s="197"/>
      <c r="D1357" s="197"/>
      <c r="E1357" s="197"/>
      <c r="F1357" s="197"/>
      <c r="G1357" s="197"/>
      <c r="H1357" s="197"/>
      <c r="I1357" s="197"/>
    </row>
    <row r="1358" spans="2:9" x14ac:dyDescent="0.25">
      <c r="B1358" s="197"/>
      <c r="C1358" s="197"/>
      <c r="D1358" s="197"/>
      <c r="E1358" s="197"/>
      <c r="F1358" s="197"/>
      <c r="G1358" s="197"/>
      <c r="H1358" s="197"/>
      <c r="I1358" s="197"/>
    </row>
    <row r="1359" spans="2:9" x14ac:dyDescent="0.25">
      <c r="B1359" s="197"/>
      <c r="C1359" s="197"/>
      <c r="D1359" s="197"/>
      <c r="E1359" s="197"/>
      <c r="F1359" s="197"/>
      <c r="G1359" s="197"/>
      <c r="H1359" s="197"/>
      <c r="I1359" s="197"/>
    </row>
    <row r="1360" spans="2:9" x14ac:dyDescent="0.25">
      <c r="B1360" s="197"/>
      <c r="C1360" s="197"/>
      <c r="D1360" s="197"/>
      <c r="E1360" s="197"/>
      <c r="F1360" s="197"/>
      <c r="G1360" s="197"/>
      <c r="H1360" s="197"/>
      <c r="I1360" s="197"/>
    </row>
    <row r="1361" spans="2:9" x14ac:dyDescent="0.25">
      <c r="B1361" s="197"/>
      <c r="C1361" s="197"/>
      <c r="D1361" s="197"/>
      <c r="E1361" s="197"/>
      <c r="F1361" s="197"/>
      <c r="G1361" s="197"/>
      <c r="H1361" s="197"/>
      <c r="I1361" s="197"/>
    </row>
    <row r="1362" spans="2:9" x14ac:dyDescent="0.25">
      <c r="B1362" s="197"/>
      <c r="C1362" s="197"/>
      <c r="D1362" s="197"/>
      <c r="E1362" s="197"/>
      <c r="F1362" s="197"/>
      <c r="G1362" s="197"/>
      <c r="H1362" s="197"/>
      <c r="I1362" s="197"/>
    </row>
    <row r="1363" spans="2:9" x14ac:dyDescent="0.25">
      <c r="B1363" s="197"/>
      <c r="C1363" s="197"/>
      <c r="D1363" s="197"/>
      <c r="E1363" s="197"/>
      <c r="F1363" s="197"/>
      <c r="G1363" s="197"/>
      <c r="H1363" s="197"/>
      <c r="I1363" s="197"/>
    </row>
    <row r="1364" spans="2:9" x14ac:dyDescent="0.25">
      <c r="B1364" s="197"/>
      <c r="C1364" s="197"/>
      <c r="D1364" s="197"/>
      <c r="E1364" s="197"/>
      <c r="F1364" s="197"/>
      <c r="G1364" s="197"/>
      <c r="H1364" s="197"/>
      <c r="I1364" s="197"/>
    </row>
    <row r="1365" spans="2:9" x14ac:dyDescent="0.25">
      <c r="B1365" s="197"/>
      <c r="C1365" s="197"/>
      <c r="D1365" s="197"/>
      <c r="E1365" s="197"/>
      <c r="F1365" s="197"/>
      <c r="G1365" s="197"/>
      <c r="H1365" s="197"/>
      <c r="I1365" s="197"/>
    </row>
    <row r="1366" spans="2:9" x14ac:dyDescent="0.25">
      <c r="B1366" s="197"/>
      <c r="C1366" s="197"/>
      <c r="D1366" s="197"/>
      <c r="E1366" s="197"/>
      <c r="F1366" s="197"/>
      <c r="G1366" s="197"/>
      <c r="H1366" s="197"/>
      <c r="I1366" s="197"/>
    </row>
    <row r="1367" spans="2:9" x14ac:dyDescent="0.25">
      <c r="B1367" s="197"/>
      <c r="C1367" s="197"/>
      <c r="D1367" s="197"/>
      <c r="E1367" s="197"/>
      <c r="F1367" s="197"/>
      <c r="G1367" s="197"/>
      <c r="H1367" s="197"/>
      <c r="I1367" s="197"/>
    </row>
    <row r="1368" spans="2:9" x14ac:dyDescent="0.25">
      <c r="B1368" s="197"/>
      <c r="C1368" s="197"/>
      <c r="D1368" s="197"/>
      <c r="E1368" s="197"/>
      <c r="F1368" s="197"/>
      <c r="G1368" s="197"/>
      <c r="H1368" s="197"/>
      <c r="I1368" s="197"/>
    </row>
    <row r="1369" spans="2:9" x14ac:dyDescent="0.25">
      <c r="B1369" s="197"/>
      <c r="C1369" s="197"/>
      <c r="D1369" s="197"/>
      <c r="E1369" s="197"/>
      <c r="F1369" s="197"/>
      <c r="G1369" s="197"/>
      <c r="H1369" s="197"/>
      <c r="I1369" s="197"/>
    </row>
    <row r="1370" spans="2:9" x14ac:dyDescent="0.25">
      <c r="B1370" s="197"/>
      <c r="C1370" s="197"/>
      <c r="D1370" s="197"/>
      <c r="E1370" s="197"/>
      <c r="F1370" s="197"/>
      <c r="G1370" s="197"/>
      <c r="H1370" s="197"/>
      <c r="I1370" s="197"/>
    </row>
    <row r="1371" spans="2:9" x14ac:dyDescent="0.25">
      <c r="B1371" s="197"/>
      <c r="C1371" s="197"/>
      <c r="D1371" s="197"/>
      <c r="E1371" s="197"/>
      <c r="F1371" s="197"/>
      <c r="G1371" s="197"/>
      <c r="H1371" s="197"/>
      <c r="I1371" s="197"/>
    </row>
    <row r="1372" spans="2:9" x14ac:dyDescent="0.25">
      <c r="B1372" s="197"/>
      <c r="C1372" s="197"/>
      <c r="D1372" s="197"/>
      <c r="E1372" s="197"/>
      <c r="F1372" s="197"/>
      <c r="G1372" s="197"/>
      <c r="H1372" s="197"/>
      <c r="I1372" s="197"/>
    </row>
    <row r="1373" spans="2:9" x14ac:dyDescent="0.25">
      <c r="B1373" s="197"/>
      <c r="C1373" s="197"/>
      <c r="D1373" s="197"/>
      <c r="E1373" s="197"/>
      <c r="F1373" s="197"/>
      <c r="G1373" s="197"/>
      <c r="H1373" s="197"/>
      <c r="I1373" s="197"/>
    </row>
    <row r="1374" spans="2:9" x14ac:dyDescent="0.25">
      <c r="B1374" s="197"/>
      <c r="C1374" s="197"/>
      <c r="D1374" s="197"/>
      <c r="E1374" s="197"/>
      <c r="F1374" s="197"/>
      <c r="G1374" s="197"/>
      <c r="H1374" s="197"/>
      <c r="I1374" s="197"/>
    </row>
    <row r="1375" spans="2:9" x14ac:dyDescent="0.25">
      <c r="B1375" s="197"/>
      <c r="C1375" s="197"/>
      <c r="D1375" s="197"/>
      <c r="E1375" s="197"/>
      <c r="F1375" s="197"/>
      <c r="G1375" s="197"/>
      <c r="H1375" s="197"/>
      <c r="I1375" s="197"/>
    </row>
    <row r="1376" spans="2:9" x14ac:dyDescent="0.25">
      <c r="B1376" s="197"/>
      <c r="C1376" s="197"/>
      <c r="D1376" s="197"/>
      <c r="E1376" s="197"/>
      <c r="F1376" s="197"/>
      <c r="G1376" s="197"/>
      <c r="H1376" s="197"/>
      <c r="I1376" s="197"/>
    </row>
    <row r="1377" spans="2:9" x14ac:dyDescent="0.25">
      <c r="B1377" s="197"/>
      <c r="C1377" s="197"/>
      <c r="D1377" s="197"/>
      <c r="E1377" s="197"/>
      <c r="F1377" s="197"/>
      <c r="G1377" s="197"/>
      <c r="H1377" s="197"/>
      <c r="I1377" s="197"/>
    </row>
    <row r="1378" spans="2:9" x14ac:dyDescent="0.25">
      <c r="B1378" s="197"/>
      <c r="C1378" s="197"/>
      <c r="D1378" s="197"/>
      <c r="E1378" s="197"/>
      <c r="F1378" s="197"/>
      <c r="G1378" s="197"/>
      <c r="H1378" s="197"/>
      <c r="I1378" s="197"/>
    </row>
    <row r="1379" spans="2:9" x14ac:dyDescent="0.25">
      <c r="B1379" s="197"/>
      <c r="C1379" s="197"/>
      <c r="D1379" s="197"/>
      <c r="E1379" s="197"/>
      <c r="F1379" s="197"/>
      <c r="G1379" s="197"/>
      <c r="H1379" s="197"/>
      <c r="I1379" s="197"/>
    </row>
    <row r="1380" spans="2:9" x14ac:dyDescent="0.25">
      <c r="B1380" s="197"/>
      <c r="C1380" s="197"/>
      <c r="D1380" s="197"/>
      <c r="E1380" s="197"/>
      <c r="F1380" s="197"/>
      <c r="G1380" s="197"/>
      <c r="H1380" s="197"/>
      <c r="I1380" s="197"/>
    </row>
    <row r="1381" spans="2:9" x14ac:dyDescent="0.25">
      <c r="B1381" s="197"/>
      <c r="C1381" s="197"/>
      <c r="D1381" s="197"/>
      <c r="E1381" s="197"/>
      <c r="F1381" s="197"/>
      <c r="G1381" s="197"/>
      <c r="H1381" s="197"/>
      <c r="I1381" s="197"/>
    </row>
    <row r="1382" spans="2:9" x14ac:dyDescent="0.25">
      <c r="B1382" s="197"/>
      <c r="C1382" s="197"/>
      <c r="D1382" s="197"/>
      <c r="E1382" s="197"/>
      <c r="F1382" s="197"/>
      <c r="G1382" s="197"/>
      <c r="H1382" s="197"/>
      <c r="I1382" s="197"/>
    </row>
    <row r="1383" spans="2:9" x14ac:dyDescent="0.25">
      <c r="B1383" s="197"/>
      <c r="C1383" s="197"/>
      <c r="D1383" s="197"/>
      <c r="E1383" s="197"/>
      <c r="F1383" s="197"/>
      <c r="G1383" s="197"/>
      <c r="H1383" s="197"/>
      <c r="I1383" s="197"/>
    </row>
    <row r="1384" spans="2:9" x14ac:dyDescent="0.25">
      <c r="B1384" s="197"/>
      <c r="C1384" s="197"/>
      <c r="D1384" s="197"/>
      <c r="E1384" s="197"/>
      <c r="F1384" s="197"/>
      <c r="G1384" s="197"/>
      <c r="H1384" s="197"/>
      <c r="I1384" s="197"/>
    </row>
    <row r="1385" spans="2:9" x14ac:dyDescent="0.25">
      <c r="B1385" s="197"/>
      <c r="C1385" s="197"/>
      <c r="D1385" s="197"/>
      <c r="E1385" s="197"/>
      <c r="F1385" s="197"/>
      <c r="G1385" s="197"/>
      <c r="H1385" s="197"/>
      <c r="I1385" s="197"/>
    </row>
    <row r="1386" spans="2:9" x14ac:dyDescent="0.25">
      <c r="B1386" s="197"/>
      <c r="C1386" s="197"/>
      <c r="D1386" s="197"/>
      <c r="E1386" s="197"/>
      <c r="F1386" s="197"/>
      <c r="G1386" s="197"/>
      <c r="H1386" s="197"/>
      <c r="I1386" s="197"/>
    </row>
    <row r="1387" spans="2:9" x14ac:dyDescent="0.25">
      <c r="B1387" s="197"/>
      <c r="C1387" s="197"/>
      <c r="D1387" s="197"/>
      <c r="E1387" s="197"/>
      <c r="F1387" s="197"/>
      <c r="G1387" s="197"/>
      <c r="H1387" s="197"/>
      <c r="I1387" s="197"/>
    </row>
    <row r="1388" spans="2:9" x14ac:dyDescent="0.25">
      <c r="B1388" s="197"/>
      <c r="C1388" s="197"/>
      <c r="D1388" s="197"/>
      <c r="E1388" s="197"/>
      <c r="F1388" s="197"/>
      <c r="G1388" s="197"/>
      <c r="H1388" s="197"/>
      <c r="I1388" s="197"/>
    </row>
    <row r="1389" spans="2:9" x14ac:dyDescent="0.25">
      <c r="B1389" s="197"/>
      <c r="C1389" s="197"/>
      <c r="D1389" s="197"/>
      <c r="E1389" s="197"/>
      <c r="F1389" s="197"/>
      <c r="G1389" s="197"/>
      <c r="H1389" s="197"/>
      <c r="I1389" s="197"/>
    </row>
    <row r="1390" spans="2:9" x14ac:dyDescent="0.25">
      <c r="B1390" s="197"/>
      <c r="C1390" s="197"/>
      <c r="D1390" s="197"/>
      <c r="E1390" s="197"/>
      <c r="F1390" s="197"/>
      <c r="G1390" s="197"/>
      <c r="H1390" s="197"/>
      <c r="I1390" s="197"/>
    </row>
    <row r="1391" spans="2:9" x14ac:dyDescent="0.25">
      <c r="B1391" s="197"/>
      <c r="C1391" s="197"/>
      <c r="D1391" s="197"/>
      <c r="E1391" s="197"/>
      <c r="F1391" s="197"/>
      <c r="G1391" s="197"/>
      <c r="H1391" s="197"/>
      <c r="I1391" s="197"/>
    </row>
    <row r="1392" spans="2:9" x14ac:dyDescent="0.25">
      <c r="B1392" s="197"/>
      <c r="C1392" s="197"/>
      <c r="D1392" s="197"/>
      <c r="E1392" s="197"/>
      <c r="F1392" s="197"/>
      <c r="G1392" s="197"/>
      <c r="H1392" s="197"/>
      <c r="I1392" s="197"/>
    </row>
    <row r="1393" spans="2:9" x14ac:dyDescent="0.25">
      <c r="B1393" s="197"/>
      <c r="C1393" s="197"/>
      <c r="D1393" s="197"/>
      <c r="E1393" s="197"/>
      <c r="F1393" s="197"/>
      <c r="G1393" s="197"/>
      <c r="H1393" s="197"/>
      <c r="I1393" s="197"/>
    </row>
    <row r="1394" spans="2:9" x14ac:dyDescent="0.25">
      <c r="B1394" s="197"/>
      <c r="C1394" s="197"/>
      <c r="D1394" s="197"/>
      <c r="E1394" s="197"/>
      <c r="F1394" s="197"/>
      <c r="G1394" s="197"/>
      <c r="H1394" s="197"/>
      <c r="I1394" s="197"/>
    </row>
    <row r="1395" spans="2:9" x14ac:dyDescent="0.25">
      <c r="B1395" s="197"/>
      <c r="C1395" s="197"/>
      <c r="D1395" s="197"/>
      <c r="E1395" s="197"/>
      <c r="F1395" s="197"/>
      <c r="G1395" s="197"/>
      <c r="H1395" s="197"/>
      <c r="I1395" s="197"/>
    </row>
    <row r="1396" spans="2:9" x14ac:dyDescent="0.25">
      <c r="B1396" s="197"/>
      <c r="C1396" s="197"/>
      <c r="D1396" s="197"/>
      <c r="E1396" s="197"/>
      <c r="F1396" s="197"/>
      <c r="G1396" s="197"/>
      <c r="H1396" s="197"/>
      <c r="I1396" s="197"/>
    </row>
    <row r="1397" spans="2:9" x14ac:dyDescent="0.25">
      <c r="B1397" s="197"/>
      <c r="C1397" s="197"/>
      <c r="D1397" s="197"/>
      <c r="E1397" s="197"/>
      <c r="F1397" s="197"/>
      <c r="G1397" s="197"/>
      <c r="H1397" s="197"/>
      <c r="I1397" s="197"/>
    </row>
    <row r="1398" spans="2:9" x14ac:dyDescent="0.25">
      <c r="B1398" s="197"/>
      <c r="C1398" s="197"/>
      <c r="D1398" s="197"/>
      <c r="E1398" s="197"/>
      <c r="F1398" s="197"/>
      <c r="G1398" s="197"/>
      <c r="H1398" s="197"/>
      <c r="I1398" s="197"/>
    </row>
    <row r="1399" spans="2:9" x14ac:dyDescent="0.25">
      <c r="B1399" s="197"/>
      <c r="C1399" s="197"/>
      <c r="D1399" s="197"/>
      <c r="E1399" s="197"/>
      <c r="F1399" s="197"/>
      <c r="G1399" s="197"/>
      <c r="H1399" s="197"/>
      <c r="I1399" s="197"/>
    </row>
    <row r="1400" spans="2:9" x14ac:dyDescent="0.25">
      <c r="B1400" s="197"/>
      <c r="C1400" s="197"/>
      <c r="D1400" s="197"/>
      <c r="E1400" s="197"/>
      <c r="F1400" s="197"/>
      <c r="G1400" s="197"/>
      <c r="H1400" s="197"/>
      <c r="I1400" s="197"/>
    </row>
    <row r="1401" spans="2:9" x14ac:dyDescent="0.25">
      <c r="B1401" s="197"/>
      <c r="C1401" s="197"/>
      <c r="D1401" s="197"/>
      <c r="E1401" s="197"/>
      <c r="F1401" s="197"/>
      <c r="G1401" s="197"/>
      <c r="H1401" s="197"/>
      <c r="I1401" s="197"/>
    </row>
    <row r="1402" spans="2:9" x14ac:dyDescent="0.25">
      <c r="B1402" s="197"/>
      <c r="C1402" s="197"/>
      <c r="D1402" s="197"/>
      <c r="E1402" s="197"/>
      <c r="F1402" s="197"/>
      <c r="G1402" s="197"/>
      <c r="H1402" s="197"/>
      <c r="I1402" s="197"/>
    </row>
    <row r="1403" spans="2:9" x14ac:dyDescent="0.25">
      <c r="B1403" s="197"/>
      <c r="C1403" s="197"/>
      <c r="D1403" s="197"/>
      <c r="E1403" s="197"/>
      <c r="F1403" s="197"/>
      <c r="G1403" s="197"/>
      <c r="H1403" s="197"/>
      <c r="I1403" s="197"/>
    </row>
    <row r="1404" spans="2:9" x14ac:dyDescent="0.25">
      <c r="B1404" s="197"/>
      <c r="C1404" s="197"/>
      <c r="D1404" s="197"/>
      <c r="E1404" s="197"/>
      <c r="F1404" s="197"/>
      <c r="G1404" s="197"/>
      <c r="H1404" s="197"/>
      <c r="I1404" s="197"/>
    </row>
    <row r="1405" spans="2:9" x14ac:dyDescent="0.25">
      <c r="B1405" s="197"/>
      <c r="C1405" s="197"/>
      <c r="D1405" s="197"/>
      <c r="E1405" s="197"/>
      <c r="F1405" s="197"/>
      <c r="G1405" s="197"/>
      <c r="H1405" s="197"/>
      <c r="I1405" s="197"/>
    </row>
    <row r="1406" spans="2:9" x14ac:dyDescent="0.25">
      <c r="B1406" s="197"/>
      <c r="C1406" s="197"/>
      <c r="D1406" s="197"/>
      <c r="E1406" s="197"/>
      <c r="F1406" s="197"/>
      <c r="G1406" s="197"/>
      <c r="H1406" s="197"/>
      <c r="I1406" s="197"/>
    </row>
    <row r="1407" spans="2:9" x14ac:dyDescent="0.25">
      <c r="B1407" s="197"/>
      <c r="C1407" s="197"/>
      <c r="D1407" s="197"/>
      <c r="E1407" s="197"/>
      <c r="F1407" s="197"/>
      <c r="G1407" s="197"/>
      <c r="H1407" s="197"/>
      <c r="I1407" s="197"/>
    </row>
    <row r="1408" spans="2:9" x14ac:dyDescent="0.25">
      <c r="B1408" s="197"/>
      <c r="C1408" s="197"/>
      <c r="D1408" s="197"/>
      <c r="E1408" s="197"/>
      <c r="F1408" s="197"/>
      <c r="G1408" s="197"/>
      <c r="H1408" s="197"/>
      <c r="I1408" s="197"/>
    </row>
    <row r="1409" spans="2:9" x14ac:dyDescent="0.25">
      <c r="B1409" s="197"/>
      <c r="C1409" s="197"/>
      <c r="D1409" s="197"/>
      <c r="E1409" s="197"/>
      <c r="F1409" s="197"/>
      <c r="G1409" s="197"/>
      <c r="H1409" s="197"/>
      <c r="I1409" s="197"/>
    </row>
    <row r="1410" spans="2:9" x14ac:dyDescent="0.25">
      <c r="B1410" s="197"/>
      <c r="C1410" s="197"/>
      <c r="D1410" s="197"/>
      <c r="E1410" s="197"/>
      <c r="F1410" s="197"/>
      <c r="G1410" s="197"/>
      <c r="H1410" s="197"/>
      <c r="I1410" s="197"/>
    </row>
    <row r="1411" spans="2:9" x14ac:dyDescent="0.25">
      <c r="B1411" s="197"/>
      <c r="C1411" s="197"/>
      <c r="D1411" s="197"/>
      <c r="E1411" s="197"/>
      <c r="F1411" s="197"/>
      <c r="G1411" s="197"/>
      <c r="H1411" s="197"/>
      <c r="I1411" s="197"/>
    </row>
    <row r="1412" spans="2:9" x14ac:dyDescent="0.25">
      <c r="B1412" s="197"/>
      <c r="C1412" s="197"/>
      <c r="D1412" s="197"/>
      <c r="E1412" s="197"/>
      <c r="F1412" s="197"/>
      <c r="G1412" s="197"/>
      <c r="H1412" s="197"/>
      <c r="I1412" s="197"/>
    </row>
    <row r="1413" spans="2:9" x14ac:dyDescent="0.25">
      <c r="B1413" s="197"/>
      <c r="C1413" s="197"/>
      <c r="D1413" s="197"/>
      <c r="E1413" s="197"/>
      <c r="F1413" s="197"/>
      <c r="G1413" s="197"/>
      <c r="H1413" s="197"/>
      <c r="I1413" s="197"/>
    </row>
    <row r="1414" spans="2:9" x14ac:dyDescent="0.25">
      <c r="B1414" s="197"/>
      <c r="C1414" s="197"/>
      <c r="D1414" s="197"/>
      <c r="E1414" s="197"/>
      <c r="F1414" s="197"/>
      <c r="G1414" s="197"/>
      <c r="H1414" s="197"/>
      <c r="I1414" s="197"/>
    </row>
    <row r="1415" spans="2:9" x14ac:dyDescent="0.25">
      <c r="B1415" s="197"/>
      <c r="C1415" s="197"/>
      <c r="D1415" s="197"/>
      <c r="E1415" s="197"/>
      <c r="F1415" s="197"/>
      <c r="G1415" s="197"/>
      <c r="H1415" s="197"/>
      <c r="I1415" s="197"/>
    </row>
    <row r="1416" spans="2:9" x14ac:dyDescent="0.25">
      <c r="B1416" s="197"/>
      <c r="C1416" s="197"/>
      <c r="D1416" s="197"/>
      <c r="E1416" s="197"/>
      <c r="F1416" s="197"/>
      <c r="G1416" s="197"/>
      <c r="H1416" s="197"/>
      <c r="I1416" s="197"/>
    </row>
    <row r="1417" spans="2:9" x14ac:dyDescent="0.25">
      <c r="B1417" s="197"/>
      <c r="C1417" s="197"/>
      <c r="D1417" s="197"/>
      <c r="E1417" s="197"/>
      <c r="F1417" s="197"/>
      <c r="G1417" s="197"/>
      <c r="H1417" s="197"/>
      <c r="I1417" s="197"/>
    </row>
    <row r="1418" spans="2:9" x14ac:dyDescent="0.25">
      <c r="B1418" s="197"/>
      <c r="C1418" s="197"/>
      <c r="D1418" s="197"/>
      <c r="E1418" s="197"/>
      <c r="F1418" s="197"/>
      <c r="G1418" s="197"/>
      <c r="H1418" s="197"/>
      <c r="I1418" s="197"/>
    </row>
    <row r="1419" spans="2:9" x14ac:dyDescent="0.25">
      <c r="B1419" s="197"/>
      <c r="C1419" s="197"/>
      <c r="D1419" s="197"/>
      <c r="E1419" s="197"/>
      <c r="F1419" s="197"/>
      <c r="G1419" s="197"/>
      <c r="H1419" s="197"/>
      <c r="I1419" s="197"/>
    </row>
    <row r="1420" spans="2:9" x14ac:dyDescent="0.25">
      <c r="B1420" s="197"/>
      <c r="C1420" s="197"/>
      <c r="D1420" s="197"/>
      <c r="E1420" s="197"/>
      <c r="F1420" s="197"/>
      <c r="G1420" s="197"/>
      <c r="H1420" s="197"/>
      <c r="I1420" s="197"/>
    </row>
    <row r="1421" spans="2:9" x14ac:dyDescent="0.25">
      <c r="B1421" s="197"/>
      <c r="C1421" s="197"/>
      <c r="D1421" s="197"/>
      <c r="E1421" s="197"/>
      <c r="F1421" s="197"/>
      <c r="G1421" s="197"/>
      <c r="H1421" s="197"/>
      <c r="I1421" s="197"/>
    </row>
    <row r="1422" spans="2:9" x14ac:dyDescent="0.25">
      <c r="B1422" s="197"/>
      <c r="C1422" s="197"/>
      <c r="D1422" s="197"/>
      <c r="E1422" s="197"/>
      <c r="F1422" s="197"/>
      <c r="G1422" s="197"/>
      <c r="H1422" s="197"/>
      <c r="I1422" s="197"/>
    </row>
    <row r="1423" spans="2:9" x14ac:dyDescent="0.25">
      <c r="B1423" s="197"/>
      <c r="C1423" s="197"/>
      <c r="D1423" s="197"/>
      <c r="E1423" s="197"/>
      <c r="F1423" s="197"/>
      <c r="G1423" s="197"/>
      <c r="H1423" s="197"/>
      <c r="I1423" s="197"/>
    </row>
    <row r="1424" spans="2:9" x14ac:dyDescent="0.25">
      <c r="B1424" s="197"/>
      <c r="C1424" s="197"/>
      <c r="D1424" s="197"/>
      <c r="E1424" s="197"/>
      <c r="F1424" s="197"/>
      <c r="G1424" s="197"/>
      <c r="H1424" s="197"/>
      <c r="I1424" s="197"/>
    </row>
    <row r="1425" spans="2:9" x14ac:dyDescent="0.25">
      <c r="B1425" s="197"/>
      <c r="C1425" s="197"/>
      <c r="D1425" s="197"/>
      <c r="E1425" s="197"/>
      <c r="F1425" s="197"/>
      <c r="G1425" s="197"/>
      <c r="H1425" s="197"/>
      <c r="I1425" s="197"/>
    </row>
    <row r="1426" spans="2:9" x14ac:dyDescent="0.25">
      <c r="B1426" s="197"/>
      <c r="C1426" s="197"/>
      <c r="D1426" s="197"/>
      <c r="E1426" s="197"/>
      <c r="F1426" s="197"/>
      <c r="G1426" s="197"/>
      <c r="H1426" s="197"/>
      <c r="I1426" s="197"/>
    </row>
    <row r="1427" spans="2:9" x14ac:dyDescent="0.25">
      <c r="B1427" s="197"/>
      <c r="C1427" s="197"/>
      <c r="D1427" s="197"/>
      <c r="E1427" s="197"/>
      <c r="F1427" s="197"/>
      <c r="G1427" s="197"/>
      <c r="H1427" s="197"/>
      <c r="I1427" s="197"/>
    </row>
    <row r="1428" spans="2:9" x14ac:dyDescent="0.25">
      <c r="B1428" s="197"/>
      <c r="C1428" s="197"/>
      <c r="D1428" s="197"/>
      <c r="E1428" s="197"/>
      <c r="F1428" s="197"/>
      <c r="G1428" s="197"/>
      <c r="H1428" s="197"/>
      <c r="I1428" s="197"/>
    </row>
    <row r="1429" spans="2:9" x14ac:dyDescent="0.25">
      <c r="B1429" s="197"/>
      <c r="C1429" s="197"/>
      <c r="D1429" s="197"/>
      <c r="E1429" s="197"/>
      <c r="F1429" s="197"/>
      <c r="G1429" s="197"/>
      <c r="H1429" s="197"/>
      <c r="I1429" s="197"/>
    </row>
    <row r="1430" spans="2:9" x14ac:dyDescent="0.25">
      <c r="B1430" s="197"/>
      <c r="C1430" s="197"/>
      <c r="D1430" s="197"/>
      <c r="E1430" s="197"/>
      <c r="F1430" s="197"/>
      <c r="G1430" s="197"/>
      <c r="H1430" s="197"/>
      <c r="I1430" s="197"/>
    </row>
    <row r="1431" spans="2:9" x14ac:dyDescent="0.25">
      <c r="B1431" s="197"/>
      <c r="C1431" s="197"/>
      <c r="D1431" s="197"/>
      <c r="E1431" s="197"/>
      <c r="F1431" s="197"/>
      <c r="G1431" s="197"/>
      <c r="H1431" s="197"/>
      <c r="I1431" s="197"/>
    </row>
    <row r="1432" spans="2:9" x14ac:dyDescent="0.25">
      <c r="B1432" s="197"/>
      <c r="C1432" s="197"/>
      <c r="D1432" s="197"/>
      <c r="E1432" s="197"/>
      <c r="F1432" s="197"/>
      <c r="G1432" s="197"/>
      <c r="H1432" s="197"/>
      <c r="I1432" s="197"/>
    </row>
    <row r="1433" spans="2:9" x14ac:dyDescent="0.25">
      <c r="B1433" s="197"/>
      <c r="C1433" s="197"/>
      <c r="D1433" s="197"/>
      <c r="E1433" s="197"/>
      <c r="F1433" s="197"/>
      <c r="G1433" s="197"/>
      <c r="H1433" s="197"/>
      <c r="I1433" s="197"/>
    </row>
    <row r="1434" spans="2:9" x14ac:dyDescent="0.25">
      <c r="B1434" s="197"/>
      <c r="C1434" s="197"/>
      <c r="D1434" s="197"/>
      <c r="E1434" s="197"/>
      <c r="F1434" s="197"/>
      <c r="G1434" s="197"/>
      <c r="H1434" s="197"/>
      <c r="I1434" s="197"/>
    </row>
    <row r="1435" spans="2:9" x14ac:dyDescent="0.25">
      <c r="B1435" s="197"/>
      <c r="C1435" s="197"/>
      <c r="D1435" s="197"/>
      <c r="E1435" s="197"/>
      <c r="F1435" s="197"/>
      <c r="G1435" s="197"/>
      <c r="H1435" s="197"/>
      <c r="I1435" s="197"/>
    </row>
    <row r="1436" spans="2:9" x14ac:dyDescent="0.25">
      <c r="B1436" s="197"/>
      <c r="C1436" s="197"/>
      <c r="D1436" s="197"/>
      <c r="E1436" s="197"/>
      <c r="F1436" s="197"/>
      <c r="G1436" s="197"/>
      <c r="H1436" s="197"/>
      <c r="I1436" s="197"/>
    </row>
    <row r="1437" spans="2:9" x14ac:dyDescent="0.25">
      <c r="B1437" s="197"/>
      <c r="C1437" s="197"/>
      <c r="D1437" s="197"/>
      <c r="E1437" s="197"/>
      <c r="F1437" s="197"/>
      <c r="G1437" s="197"/>
      <c r="H1437" s="197"/>
      <c r="I1437" s="197"/>
    </row>
    <row r="1438" spans="2:9" x14ac:dyDescent="0.25">
      <c r="B1438" s="197"/>
      <c r="C1438" s="197"/>
      <c r="D1438" s="197"/>
      <c r="E1438" s="197"/>
      <c r="F1438" s="197"/>
      <c r="G1438" s="197"/>
      <c r="H1438" s="197"/>
      <c r="I1438" s="197"/>
    </row>
  </sheetData>
  <printOptions gridLines="1"/>
  <pageMargins left="0.7" right="0.7" top="0.75" bottom="0.75" header="0.3" footer="0.3"/>
  <pageSetup paperSize="5" fitToHeight="0" orientation="landscape" r:id="rId1"/>
  <headerFooter>
    <oddHeader>&amp;C&amp;"Arial,Bold"2026
 Projected Revenues</oddHeader>
    <oddFooter>&amp;R&amp;"-,Bold Italic"City of Blytheville 2026 Budget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19"/>
  <sheetViews>
    <sheetView workbookViewId="0">
      <selection activeCell="A25" sqref="A25"/>
    </sheetView>
  </sheetViews>
  <sheetFormatPr defaultRowHeight="15" x14ac:dyDescent="0.25"/>
  <cols>
    <col min="1" max="1" width="88.7109375" customWidth="1"/>
  </cols>
  <sheetData>
    <row r="1" spans="1:1" ht="25.5" x14ac:dyDescent="0.35">
      <c r="A1" s="27"/>
    </row>
    <row r="5" spans="1:1" ht="30" x14ac:dyDescent="0.4">
      <c r="A5" s="28" t="s">
        <v>648</v>
      </c>
    </row>
    <row r="6" spans="1:1" x14ac:dyDescent="0.25">
      <c r="A6" s="26"/>
    </row>
    <row r="7" spans="1:1" x14ac:dyDescent="0.25">
      <c r="A7" s="26"/>
    </row>
    <row r="8" spans="1:1" x14ac:dyDescent="0.25">
      <c r="A8" s="26"/>
    </row>
    <row r="9" spans="1:1" x14ac:dyDescent="0.25">
      <c r="A9" s="26"/>
    </row>
    <row r="10" spans="1:1" x14ac:dyDescent="0.25">
      <c r="A10" s="26"/>
    </row>
    <row r="11" spans="1:1" x14ac:dyDescent="0.25">
      <c r="A11" s="26"/>
    </row>
    <row r="12" spans="1:1" x14ac:dyDescent="0.25">
      <c r="A12" s="26"/>
    </row>
    <row r="13" spans="1:1" ht="30" x14ac:dyDescent="0.4">
      <c r="A13" s="28" t="s">
        <v>1042</v>
      </c>
    </row>
    <row r="14" spans="1:1" ht="26.25" x14ac:dyDescent="0.4">
      <c r="A14" s="30"/>
    </row>
    <row r="15" spans="1:1" x14ac:dyDescent="0.25">
      <c r="A15" s="26"/>
    </row>
    <row r="16" spans="1:1" x14ac:dyDescent="0.25">
      <c r="A16" s="26"/>
    </row>
    <row r="17" spans="1:1" x14ac:dyDescent="0.25">
      <c r="A17" s="26"/>
    </row>
    <row r="18" spans="1:1" ht="30" x14ac:dyDescent="0.4">
      <c r="A18" s="28"/>
    </row>
    <row r="19" spans="1:1" ht="30" x14ac:dyDescent="0.4">
      <c r="A19" s="29"/>
    </row>
  </sheetData>
  <pageMargins left="0.7" right="0.7" top="0.75" bottom="0.75" header="0.3" footer="0.3"/>
  <pageSetup paperSize="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7"/>
  <sheetViews>
    <sheetView tabSelected="1" zoomScaleNormal="100" workbookViewId="0">
      <selection activeCell="H4" sqref="H4"/>
    </sheetView>
  </sheetViews>
  <sheetFormatPr defaultColWidth="9.140625" defaultRowHeight="15.75" x14ac:dyDescent="0.25"/>
  <cols>
    <col min="1" max="1" width="11.140625" style="43" customWidth="1"/>
    <col min="2" max="2" width="31.140625" style="59" bestFit="1" customWidth="1"/>
    <col min="3" max="4" width="18" style="60" customWidth="1"/>
    <col min="5" max="5" width="2.7109375" style="43" customWidth="1"/>
    <col min="6" max="6" width="10.42578125" style="289" bestFit="1" customWidth="1"/>
    <col min="7" max="16384" width="9.140625" style="43"/>
  </cols>
  <sheetData>
    <row r="1" spans="1:6" x14ac:dyDescent="0.25">
      <c r="A1" s="294" t="s">
        <v>47</v>
      </c>
      <c r="B1" s="294"/>
    </row>
    <row r="2" spans="1:6" x14ac:dyDescent="0.25">
      <c r="A2" s="294" t="s">
        <v>48</v>
      </c>
      <c r="B2" s="294"/>
      <c r="D2" s="104" t="s">
        <v>23</v>
      </c>
    </row>
    <row r="3" spans="1:6" x14ac:dyDescent="0.25">
      <c r="A3" s="295" t="s">
        <v>49</v>
      </c>
      <c r="B3" s="295"/>
      <c r="C3" s="216">
        <v>2025</v>
      </c>
      <c r="D3" s="216">
        <v>2026</v>
      </c>
      <c r="F3" s="292" t="s">
        <v>59</v>
      </c>
    </row>
    <row r="4" spans="1:6" x14ac:dyDescent="0.25">
      <c r="A4" s="70" t="s">
        <v>87</v>
      </c>
      <c r="B4" s="59" t="s">
        <v>89</v>
      </c>
      <c r="C4" s="60">
        <v>270686</v>
      </c>
      <c r="D4" s="60">
        <v>352825</v>
      </c>
      <c r="F4" s="318">
        <f>IF(D4-C4=0,"",(D4-C4)/C4)</f>
        <v>0.30344753699858878</v>
      </c>
    </row>
    <row r="5" spans="1:6" x14ac:dyDescent="0.25">
      <c r="A5" s="70"/>
      <c r="B5" s="59" t="s">
        <v>1025</v>
      </c>
      <c r="C5" s="60">
        <v>43000</v>
      </c>
      <c r="D5" s="60">
        <v>45000</v>
      </c>
      <c r="F5" s="289">
        <f t="shared" ref="F5:F55" si="0">IF(D5-C5=0,"",(D5-C5)/C5)</f>
        <v>4.6511627906976744E-2</v>
      </c>
    </row>
    <row r="6" spans="1:6" x14ac:dyDescent="0.25">
      <c r="A6" s="70" t="s">
        <v>87</v>
      </c>
      <c r="B6" s="59" t="s">
        <v>88</v>
      </c>
      <c r="C6" s="60">
        <v>66627</v>
      </c>
      <c r="D6" s="60">
        <v>69293</v>
      </c>
      <c r="F6" s="289">
        <f t="shared" si="0"/>
        <v>4.0013808215888451E-2</v>
      </c>
    </row>
    <row r="7" spans="1:6" x14ac:dyDescent="0.25">
      <c r="A7" s="70" t="s">
        <v>84</v>
      </c>
      <c r="B7" s="59" t="s">
        <v>1038</v>
      </c>
      <c r="C7" s="60">
        <v>1440</v>
      </c>
      <c r="D7" s="60">
        <v>2100</v>
      </c>
      <c r="F7" s="318">
        <f t="shared" si="0"/>
        <v>0.45833333333333331</v>
      </c>
    </row>
    <row r="8" spans="1:6" x14ac:dyDescent="0.25">
      <c r="A8" s="70" t="s">
        <v>85</v>
      </c>
      <c r="B8" s="59" t="s">
        <v>86</v>
      </c>
      <c r="C8" s="60">
        <v>25805</v>
      </c>
      <c r="D8" s="60">
        <v>33300</v>
      </c>
      <c r="F8" s="318">
        <f t="shared" si="0"/>
        <v>0.29044758767680684</v>
      </c>
    </row>
    <row r="9" spans="1:6" x14ac:dyDescent="0.25">
      <c r="A9" s="70"/>
      <c r="B9" s="59" t="s">
        <v>1026</v>
      </c>
      <c r="C9" s="60">
        <v>3290</v>
      </c>
      <c r="D9" s="60">
        <v>3431</v>
      </c>
      <c r="F9" s="289">
        <f t="shared" si="0"/>
        <v>4.2857142857142858E-2</v>
      </c>
    </row>
    <row r="10" spans="1:6" x14ac:dyDescent="0.25">
      <c r="A10" s="70" t="s">
        <v>79</v>
      </c>
      <c r="B10" s="59" t="s">
        <v>80</v>
      </c>
      <c r="C10" s="60">
        <v>24352</v>
      </c>
      <c r="D10" s="60">
        <v>31140</v>
      </c>
      <c r="F10" s="318">
        <f t="shared" si="0"/>
        <v>0.27874507227332457</v>
      </c>
    </row>
    <row r="11" spans="1:6" x14ac:dyDescent="0.25">
      <c r="A11" s="70" t="s">
        <v>79</v>
      </c>
      <c r="B11" s="59" t="s">
        <v>81</v>
      </c>
      <c r="C11" s="60">
        <v>15000</v>
      </c>
      <c r="D11" s="60">
        <v>8513</v>
      </c>
      <c r="F11" s="318">
        <f t="shared" si="0"/>
        <v>-0.43246666666666667</v>
      </c>
    </row>
    <row r="12" spans="1:6" x14ac:dyDescent="0.25">
      <c r="A12" s="70" t="s">
        <v>147</v>
      </c>
      <c r="B12" s="59" t="s">
        <v>148</v>
      </c>
      <c r="C12" s="60">
        <v>1200</v>
      </c>
      <c r="D12" s="60">
        <v>1200</v>
      </c>
      <c r="F12" s="289" t="str">
        <f t="shared" si="0"/>
        <v/>
      </c>
    </row>
    <row r="13" spans="1:6" x14ac:dyDescent="0.25">
      <c r="A13" s="70" t="s">
        <v>75</v>
      </c>
      <c r="B13" s="59" t="s">
        <v>76</v>
      </c>
      <c r="C13" s="60">
        <v>10200</v>
      </c>
      <c r="D13" s="60">
        <v>16000</v>
      </c>
      <c r="F13" s="318">
        <f t="shared" si="0"/>
        <v>0.56862745098039214</v>
      </c>
    </row>
    <row r="14" spans="1:6" x14ac:dyDescent="0.25">
      <c r="A14" s="70" t="s">
        <v>82</v>
      </c>
      <c r="B14" s="59" t="s">
        <v>83</v>
      </c>
      <c r="C14" s="60">
        <v>23250</v>
      </c>
      <c r="D14" s="60">
        <v>24000</v>
      </c>
      <c r="F14" s="289">
        <f t="shared" si="0"/>
        <v>3.2258064516129031E-2</v>
      </c>
    </row>
    <row r="15" spans="1:6" x14ac:dyDescent="0.25">
      <c r="A15" s="70" t="s">
        <v>77</v>
      </c>
      <c r="B15" s="59" t="s">
        <v>78</v>
      </c>
      <c r="C15" s="60">
        <v>73825.440000000002</v>
      </c>
      <c r="D15" s="60">
        <v>73826</v>
      </c>
      <c r="F15" s="289">
        <f t="shared" si="0"/>
        <v>7.5854610551277676E-6</v>
      </c>
    </row>
    <row r="16" spans="1:6" x14ac:dyDescent="0.25">
      <c r="A16" s="70" t="s">
        <v>143</v>
      </c>
      <c r="B16" s="59" t="s">
        <v>144</v>
      </c>
      <c r="C16" s="60">
        <v>15000</v>
      </c>
      <c r="D16" s="60">
        <v>15000</v>
      </c>
      <c r="F16" s="289" t="str">
        <f t="shared" si="0"/>
        <v/>
      </c>
    </row>
    <row r="17" spans="1:6" x14ac:dyDescent="0.25">
      <c r="A17" s="70"/>
      <c r="B17" s="59" t="s">
        <v>284</v>
      </c>
      <c r="C17" s="60">
        <v>1500</v>
      </c>
      <c r="D17" s="60">
        <v>1500</v>
      </c>
      <c r="F17" s="289" t="str">
        <f t="shared" si="0"/>
        <v/>
      </c>
    </row>
    <row r="18" spans="1:6" x14ac:dyDescent="0.25">
      <c r="A18" s="70" t="s">
        <v>151</v>
      </c>
      <c r="B18" s="59" t="s">
        <v>152</v>
      </c>
      <c r="C18" s="60">
        <v>1200</v>
      </c>
      <c r="D18" s="60">
        <v>1200</v>
      </c>
      <c r="F18" s="289" t="str">
        <f t="shared" si="0"/>
        <v/>
      </c>
    </row>
    <row r="19" spans="1:6" x14ac:dyDescent="0.25">
      <c r="A19" s="77"/>
      <c r="B19" s="115" t="s">
        <v>29</v>
      </c>
      <c r="C19" s="250">
        <f>SUM(C4:C18)</f>
        <v>576375.43999999994</v>
      </c>
      <c r="D19" s="250">
        <f>SUM(D4:D18)</f>
        <v>678328</v>
      </c>
      <c r="F19" s="319">
        <f t="shared" si="0"/>
        <v>0.17688567715515441</v>
      </c>
    </row>
    <row r="20" spans="1:6" x14ac:dyDescent="0.25">
      <c r="A20" s="295" t="s">
        <v>95</v>
      </c>
      <c r="B20" s="295"/>
      <c r="F20" s="289" t="str">
        <f t="shared" si="0"/>
        <v/>
      </c>
    </row>
    <row r="21" spans="1:6" x14ac:dyDescent="0.25">
      <c r="A21" s="70" t="s">
        <v>109</v>
      </c>
      <c r="B21" s="59" t="s">
        <v>110</v>
      </c>
      <c r="C21" s="60">
        <v>5000</v>
      </c>
      <c r="D21" s="60">
        <v>5000</v>
      </c>
      <c r="F21" s="289" t="str">
        <f t="shared" si="0"/>
        <v/>
      </c>
    </row>
    <row r="22" spans="1:6" x14ac:dyDescent="0.25">
      <c r="A22" s="70" t="s">
        <v>107</v>
      </c>
      <c r="B22" s="59" t="s">
        <v>108</v>
      </c>
      <c r="C22" s="60">
        <v>1500</v>
      </c>
      <c r="D22" s="60">
        <v>1500</v>
      </c>
      <c r="F22" s="289" t="str">
        <f t="shared" si="0"/>
        <v/>
      </c>
    </row>
    <row r="23" spans="1:6" x14ac:dyDescent="0.25">
      <c r="A23" s="70" t="s">
        <v>111</v>
      </c>
      <c r="B23" s="59" t="s">
        <v>112</v>
      </c>
      <c r="C23" s="60">
        <v>2500</v>
      </c>
      <c r="D23" s="60">
        <v>2500</v>
      </c>
      <c r="F23" s="289" t="str">
        <f t="shared" si="0"/>
        <v/>
      </c>
    </row>
    <row r="24" spans="1:6" x14ac:dyDescent="0.25">
      <c r="A24" s="70" t="s">
        <v>145</v>
      </c>
      <c r="B24" s="59" t="s">
        <v>146</v>
      </c>
      <c r="C24" s="60">
        <v>1000</v>
      </c>
      <c r="D24" s="60">
        <v>1000</v>
      </c>
      <c r="F24" s="289" t="str">
        <f t="shared" si="0"/>
        <v/>
      </c>
    </row>
    <row r="25" spans="1:6" x14ac:dyDescent="0.25">
      <c r="A25" s="70" t="s">
        <v>122</v>
      </c>
      <c r="B25" s="59" t="s">
        <v>123</v>
      </c>
      <c r="C25" s="60">
        <v>1000</v>
      </c>
      <c r="D25" s="60">
        <v>1000</v>
      </c>
      <c r="F25" s="289" t="str">
        <f t="shared" si="0"/>
        <v/>
      </c>
    </row>
    <row r="26" spans="1:6" x14ac:dyDescent="0.25">
      <c r="A26" s="70" t="s">
        <v>120</v>
      </c>
      <c r="B26" s="59" t="s">
        <v>121</v>
      </c>
      <c r="C26" s="60">
        <v>500</v>
      </c>
      <c r="D26" s="60">
        <v>1000</v>
      </c>
      <c r="F26" s="318">
        <f t="shared" si="0"/>
        <v>1</v>
      </c>
    </row>
    <row r="27" spans="1:6" x14ac:dyDescent="0.25">
      <c r="A27" s="70" t="s">
        <v>149</v>
      </c>
      <c r="B27" s="59" t="s">
        <v>150</v>
      </c>
      <c r="C27" s="60">
        <v>17500</v>
      </c>
      <c r="D27" s="60">
        <v>17500</v>
      </c>
      <c r="F27" s="289" t="str">
        <f t="shared" si="0"/>
        <v/>
      </c>
    </row>
    <row r="28" spans="1:6" x14ac:dyDescent="0.25">
      <c r="A28" s="70" t="s">
        <v>114</v>
      </c>
      <c r="B28" s="59" t="s">
        <v>115</v>
      </c>
      <c r="C28" s="60">
        <v>125</v>
      </c>
      <c r="D28" s="60">
        <v>125</v>
      </c>
      <c r="F28" s="289" t="str">
        <f t="shared" si="0"/>
        <v/>
      </c>
    </row>
    <row r="29" spans="1:6" x14ac:dyDescent="0.25">
      <c r="A29" s="70" t="s">
        <v>91</v>
      </c>
      <c r="B29" s="59" t="s">
        <v>92</v>
      </c>
      <c r="C29" s="60">
        <v>10000</v>
      </c>
      <c r="D29" s="60">
        <v>10000</v>
      </c>
      <c r="F29" s="289" t="str">
        <f t="shared" si="0"/>
        <v/>
      </c>
    </row>
    <row r="30" spans="1:6" x14ac:dyDescent="0.25">
      <c r="A30" s="70"/>
      <c r="B30" s="59" t="s">
        <v>104</v>
      </c>
      <c r="C30" s="60">
        <v>1000</v>
      </c>
      <c r="D30" s="60">
        <v>1000</v>
      </c>
      <c r="F30" s="289" t="str">
        <f t="shared" si="0"/>
        <v/>
      </c>
    </row>
    <row r="31" spans="1:6" x14ac:dyDescent="0.25">
      <c r="A31" s="70"/>
      <c r="B31" s="59" t="s">
        <v>993</v>
      </c>
      <c r="C31" s="275">
        <v>0</v>
      </c>
      <c r="F31" s="289" t="str">
        <f t="shared" si="0"/>
        <v/>
      </c>
    </row>
    <row r="32" spans="1:6" x14ac:dyDescent="0.25">
      <c r="A32" s="70" t="s">
        <v>153</v>
      </c>
      <c r="B32" s="59" t="s">
        <v>816</v>
      </c>
      <c r="C32" s="60">
        <v>10000</v>
      </c>
      <c r="D32" s="60">
        <v>10000</v>
      </c>
      <c r="F32" s="289" t="str">
        <f t="shared" si="0"/>
        <v/>
      </c>
    </row>
    <row r="33" spans="1:6" x14ac:dyDescent="0.25">
      <c r="A33" s="70" t="s">
        <v>153</v>
      </c>
      <c r="B33" s="59" t="s">
        <v>154</v>
      </c>
      <c r="C33" s="60">
        <v>20000</v>
      </c>
      <c r="D33" s="60">
        <v>20000</v>
      </c>
      <c r="F33" s="289" t="str">
        <f t="shared" si="0"/>
        <v/>
      </c>
    </row>
    <row r="34" spans="1:6" x14ac:dyDescent="0.25">
      <c r="A34" s="70" t="s">
        <v>153</v>
      </c>
      <c r="B34" s="59" t="s">
        <v>155</v>
      </c>
      <c r="C34" s="60">
        <v>4000</v>
      </c>
      <c r="D34" s="60">
        <v>4000</v>
      </c>
      <c r="F34" s="289" t="str">
        <f t="shared" si="0"/>
        <v/>
      </c>
    </row>
    <row r="35" spans="1:6" x14ac:dyDescent="0.25">
      <c r="A35" s="70" t="s">
        <v>153</v>
      </c>
      <c r="B35" s="59" t="s">
        <v>156</v>
      </c>
      <c r="C35" s="60">
        <v>2500</v>
      </c>
      <c r="D35" s="60">
        <v>2500</v>
      </c>
      <c r="F35" s="289" t="str">
        <f t="shared" si="0"/>
        <v/>
      </c>
    </row>
    <row r="36" spans="1:6" x14ac:dyDescent="0.25">
      <c r="A36" s="70" t="s">
        <v>100</v>
      </c>
      <c r="B36" s="59" t="s">
        <v>101</v>
      </c>
      <c r="C36" s="60">
        <v>65000</v>
      </c>
      <c r="D36" s="60">
        <v>65000</v>
      </c>
      <c r="F36" s="289" t="str">
        <f t="shared" si="0"/>
        <v/>
      </c>
    </row>
    <row r="37" spans="1:6" x14ac:dyDescent="0.25">
      <c r="A37" s="70" t="s">
        <v>141</v>
      </c>
      <c r="B37" s="59" t="s">
        <v>142</v>
      </c>
      <c r="C37" s="60">
        <v>5000</v>
      </c>
      <c r="D37" s="60">
        <v>5000</v>
      </c>
      <c r="F37" s="289" t="str">
        <f t="shared" si="0"/>
        <v/>
      </c>
    </row>
    <row r="38" spans="1:6" x14ac:dyDescent="0.25">
      <c r="A38" s="70" t="s">
        <v>102</v>
      </c>
      <c r="B38" s="59" t="s">
        <v>103</v>
      </c>
      <c r="C38" s="60">
        <v>9000</v>
      </c>
      <c r="D38" s="60">
        <v>9000</v>
      </c>
      <c r="F38" s="289" t="str">
        <f t="shared" si="0"/>
        <v/>
      </c>
    </row>
    <row r="39" spans="1:6" x14ac:dyDescent="0.25">
      <c r="A39" s="78" t="s">
        <v>116</v>
      </c>
      <c r="B39" s="79" t="s">
        <v>117</v>
      </c>
      <c r="C39" s="60">
        <v>30000</v>
      </c>
      <c r="D39" s="60">
        <v>30000</v>
      </c>
      <c r="F39" s="289" t="str">
        <f t="shared" si="0"/>
        <v/>
      </c>
    </row>
    <row r="40" spans="1:6" x14ac:dyDescent="0.25">
      <c r="A40" s="70" t="s">
        <v>96</v>
      </c>
      <c r="B40" s="59" t="s">
        <v>97</v>
      </c>
      <c r="C40" s="60">
        <v>4000</v>
      </c>
      <c r="D40" s="60">
        <v>4000</v>
      </c>
      <c r="F40" s="289" t="str">
        <f t="shared" si="0"/>
        <v/>
      </c>
    </row>
    <row r="41" spans="1:6" x14ac:dyDescent="0.25">
      <c r="A41" s="70" t="s">
        <v>135</v>
      </c>
      <c r="B41" s="59" t="s">
        <v>136</v>
      </c>
      <c r="C41" s="60">
        <v>4000</v>
      </c>
      <c r="D41" s="60">
        <v>4000</v>
      </c>
      <c r="F41" s="289" t="str">
        <f t="shared" si="0"/>
        <v/>
      </c>
    </row>
    <row r="42" spans="1:6" x14ac:dyDescent="0.25">
      <c r="A42" s="70" t="s">
        <v>118</v>
      </c>
      <c r="B42" s="59" t="s">
        <v>119</v>
      </c>
      <c r="C42" s="60">
        <v>10000</v>
      </c>
      <c r="D42" s="60">
        <v>10000</v>
      </c>
      <c r="F42" s="289" t="str">
        <f t="shared" si="0"/>
        <v/>
      </c>
    </row>
    <row r="43" spans="1:6" x14ac:dyDescent="0.25">
      <c r="A43" s="70" t="s">
        <v>133</v>
      </c>
      <c r="B43" s="59" t="s">
        <v>134</v>
      </c>
      <c r="C43" s="60">
        <v>58750</v>
      </c>
      <c r="D43" s="60">
        <v>75000</v>
      </c>
      <c r="F43" s="318">
        <f t="shared" si="0"/>
        <v>0.27659574468085107</v>
      </c>
    </row>
    <row r="44" spans="1:6" x14ac:dyDescent="0.25">
      <c r="A44" s="70" t="s">
        <v>105</v>
      </c>
      <c r="B44" s="59" t="s">
        <v>106</v>
      </c>
      <c r="C44" s="60">
        <v>70000</v>
      </c>
      <c r="D44" s="60">
        <v>70000</v>
      </c>
      <c r="F44" s="289" t="str">
        <f t="shared" si="0"/>
        <v/>
      </c>
    </row>
    <row r="45" spans="1:6" x14ac:dyDescent="0.25">
      <c r="A45" s="70" t="s">
        <v>124</v>
      </c>
      <c r="B45" s="59" t="s">
        <v>125</v>
      </c>
      <c r="C45" s="60">
        <v>1000</v>
      </c>
      <c r="D45" s="60">
        <v>1000</v>
      </c>
      <c r="F45" s="289" t="str">
        <f t="shared" si="0"/>
        <v/>
      </c>
    </row>
    <row r="46" spans="1:6" x14ac:dyDescent="0.25">
      <c r="A46" s="70" t="s">
        <v>129</v>
      </c>
      <c r="B46" s="59" t="s">
        <v>130</v>
      </c>
      <c r="C46" s="60">
        <v>1500</v>
      </c>
      <c r="D46" s="60">
        <v>1500</v>
      </c>
      <c r="F46" s="289" t="str">
        <f t="shared" si="0"/>
        <v/>
      </c>
    </row>
    <row r="47" spans="1:6" x14ac:dyDescent="0.25">
      <c r="A47" s="70" t="s">
        <v>131</v>
      </c>
      <c r="B47" s="59" t="s">
        <v>132</v>
      </c>
      <c r="C47" s="60">
        <v>2500</v>
      </c>
      <c r="D47" s="60">
        <v>2500</v>
      </c>
      <c r="F47" s="289" t="str">
        <f t="shared" si="0"/>
        <v/>
      </c>
    </row>
    <row r="48" spans="1:6" x14ac:dyDescent="0.25">
      <c r="A48" s="70" t="s">
        <v>93</v>
      </c>
      <c r="B48" s="59" t="s">
        <v>94</v>
      </c>
      <c r="C48" s="60">
        <v>3000</v>
      </c>
      <c r="D48" s="60">
        <v>3000</v>
      </c>
      <c r="F48" s="289" t="str">
        <f t="shared" si="0"/>
        <v/>
      </c>
    </row>
    <row r="49" spans="1:6" x14ac:dyDescent="0.25">
      <c r="A49" s="70"/>
      <c r="B49" s="59" t="s">
        <v>1002</v>
      </c>
      <c r="C49" s="60">
        <v>150000</v>
      </c>
      <c r="F49" s="318">
        <f t="shared" si="0"/>
        <v>-1</v>
      </c>
    </row>
    <row r="50" spans="1:6" x14ac:dyDescent="0.25">
      <c r="A50" s="70" t="s">
        <v>126</v>
      </c>
      <c r="B50" s="59" t="s">
        <v>127</v>
      </c>
      <c r="C50" s="60">
        <v>200</v>
      </c>
      <c r="D50" s="60">
        <v>200</v>
      </c>
      <c r="F50" s="289" t="str">
        <f t="shared" si="0"/>
        <v/>
      </c>
    </row>
    <row r="51" spans="1:6" x14ac:dyDescent="0.25">
      <c r="A51" s="70"/>
      <c r="B51" s="59" t="s">
        <v>819</v>
      </c>
      <c r="C51" s="60" t="s">
        <v>23</v>
      </c>
    </row>
    <row r="52" spans="1:6" x14ac:dyDescent="0.25">
      <c r="A52" s="70"/>
      <c r="B52" s="59" t="s">
        <v>137</v>
      </c>
      <c r="C52" s="60">
        <v>3000</v>
      </c>
      <c r="D52" s="60">
        <v>3000</v>
      </c>
      <c r="F52" s="289" t="str">
        <f t="shared" si="0"/>
        <v/>
      </c>
    </row>
    <row r="53" spans="1:6" x14ac:dyDescent="0.25">
      <c r="A53" s="70"/>
      <c r="B53" s="59" t="s">
        <v>818</v>
      </c>
      <c r="C53" s="60">
        <v>10000</v>
      </c>
      <c r="D53" s="60">
        <v>10000</v>
      </c>
      <c r="F53" s="289" t="str">
        <f t="shared" si="0"/>
        <v/>
      </c>
    </row>
    <row r="54" spans="1:6" x14ac:dyDescent="0.25">
      <c r="A54" s="77"/>
      <c r="B54" s="115" t="s">
        <v>717</v>
      </c>
      <c r="C54" s="250">
        <f>SUM(C21:C53)</f>
        <v>503575</v>
      </c>
      <c r="D54" s="250">
        <f>SUM(D21:D53)</f>
        <v>370325</v>
      </c>
      <c r="F54" s="318">
        <f t="shared" si="0"/>
        <v>-0.26460805242516011</v>
      </c>
    </row>
    <row r="55" spans="1:6" x14ac:dyDescent="0.25">
      <c r="A55" s="293" t="s">
        <v>157</v>
      </c>
      <c r="B55" s="293"/>
      <c r="C55" s="251">
        <f>SUM(C19,C54)</f>
        <v>1079950.44</v>
      </c>
      <c r="D55" s="251">
        <f>SUM(D19,D54)</f>
        <v>1048653</v>
      </c>
      <c r="F55" s="289">
        <f t="shared" si="0"/>
        <v>-2.8980440991347663E-2</v>
      </c>
    </row>
    <row r="56" spans="1:6" x14ac:dyDescent="0.25">
      <c r="A56" s="77"/>
    </row>
    <row r="57" spans="1:6" x14ac:dyDescent="0.25">
      <c r="A57" s="77"/>
    </row>
  </sheetData>
  <mergeCells count="5">
    <mergeCell ref="A55:B55"/>
    <mergeCell ref="A1:B1"/>
    <mergeCell ref="A2:B2"/>
    <mergeCell ref="A3:B3"/>
    <mergeCell ref="A20:B20"/>
  </mergeCells>
  <printOptions horizontalCentered="1" gridLines="1"/>
  <pageMargins left="0.7" right="0.7" top="0.75" bottom="0.75" header="0.3" footer="0.3"/>
  <pageSetup paperSize="5" scale="98" fitToHeight="0" orientation="portrait" r:id="rId1"/>
  <headerFooter>
    <oddFooter>&amp;R&amp;"-,Bold Italic"City of Blytheville 2026 Budget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topLeftCell="A13" zoomScale="90" zoomScaleNormal="90" workbookViewId="0">
      <selection activeCell="G27" activeCellId="4" sqref="G15 G18 G22 G23 G27"/>
    </sheetView>
  </sheetViews>
  <sheetFormatPr defaultRowHeight="18.75" x14ac:dyDescent="0.3"/>
  <cols>
    <col min="1" max="1" width="16.140625" style="46" customWidth="1"/>
    <col min="2" max="2" width="27.5703125" style="53" customWidth="1"/>
    <col min="3" max="3" width="9.140625" style="55" hidden="1" customWidth="1"/>
    <col min="4" max="5" width="19.42578125" style="54" customWidth="1"/>
    <col min="6" max="6" width="3.140625" style="55" customWidth="1"/>
    <col min="7" max="7" width="10.42578125" style="55" bestFit="1" customWidth="1"/>
    <col min="8" max="252" width="9.140625" style="55"/>
    <col min="253" max="253" width="11.7109375" style="55" bestFit="1" customWidth="1"/>
    <col min="254" max="254" width="27.5703125" style="55" customWidth="1"/>
    <col min="255" max="255" width="16.28515625" style="55" customWidth="1"/>
    <col min="256" max="256" width="0" style="55" hidden="1" customWidth="1"/>
    <col min="257" max="257" width="2.85546875" style="55" customWidth="1"/>
    <col min="258" max="258" width="17.140625" style="55" customWidth="1"/>
    <col min="259" max="508" width="9.140625" style="55"/>
    <col min="509" max="509" width="11.7109375" style="55" bestFit="1" customWidth="1"/>
    <col min="510" max="510" width="27.5703125" style="55" customWidth="1"/>
    <col min="511" max="511" width="16.28515625" style="55" customWidth="1"/>
    <col min="512" max="512" width="0" style="55" hidden="1" customWidth="1"/>
    <col min="513" max="513" width="2.85546875" style="55" customWidth="1"/>
    <col min="514" max="514" width="17.140625" style="55" customWidth="1"/>
    <col min="515" max="764" width="9.140625" style="55"/>
    <col min="765" max="765" width="11.7109375" style="55" bestFit="1" customWidth="1"/>
    <col min="766" max="766" width="27.5703125" style="55" customWidth="1"/>
    <col min="767" max="767" width="16.28515625" style="55" customWidth="1"/>
    <col min="768" max="768" width="0" style="55" hidden="1" customWidth="1"/>
    <col min="769" max="769" width="2.85546875" style="55" customWidth="1"/>
    <col min="770" max="770" width="17.140625" style="55" customWidth="1"/>
    <col min="771" max="1020" width="9.140625" style="55"/>
    <col min="1021" max="1021" width="11.7109375" style="55" bestFit="1" customWidth="1"/>
    <col min="1022" max="1022" width="27.5703125" style="55" customWidth="1"/>
    <col min="1023" max="1023" width="16.28515625" style="55" customWidth="1"/>
    <col min="1024" max="1024" width="0" style="55" hidden="1" customWidth="1"/>
    <col min="1025" max="1025" width="2.85546875" style="55" customWidth="1"/>
    <col min="1026" max="1026" width="17.140625" style="55" customWidth="1"/>
    <col min="1027" max="1276" width="9.140625" style="55"/>
    <col min="1277" max="1277" width="11.7109375" style="55" bestFit="1" customWidth="1"/>
    <col min="1278" max="1278" width="27.5703125" style="55" customWidth="1"/>
    <col min="1279" max="1279" width="16.28515625" style="55" customWidth="1"/>
    <col min="1280" max="1280" width="0" style="55" hidden="1" customWidth="1"/>
    <col min="1281" max="1281" width="2.85546875" style="55" customWidth="1"/>
    <col min="1282" max="1282" width="17.140625" style="55" customWidth="1"/>
    <col min="1283" max="1532" width="9.140625" style="55"/>
    <col min="1533" max="1533" width="11.7109375" style="55" bestFit="1" customWidth="1"/>
    <col min="1534" max="1534" width="27.5703125" style="55" customWidth="1"/>
    <col min="1535" max="1535" width="16.28515625" style="55" customWidth="1"/>
    <col min="1536" max="1536" width="0" style="55" hidden="1" customWidth="1"/>
    <col min="1537" max="1537" width="2.85546875" style="55" customWidth="1"/>
    <col min="1538" max="1538" width="17.140625" style="55" customWidth="1"/>
    <col min="1539" max="1788" width="9.140625" style="55"/>
    <col min="1789" max="1789" width="11.7109375" style="55" bestFit="1" customWidth="1"/>
    <col min="1790" max="1790" width="27.5703125" style="55" customWidth="1"/>
    <col min="1791" max="1791" width="16.28515625" style="55" customWidth="1"/>
    <col min="1792" max="1792" width="0" style="55" hidden="1" customWidth="1"/>
    <col min="1793" max="1793" width="2.85546875" style="55" customWidth="1"/>
    <col min="1794" max="1794" width="17.140625" style="55" customWidth="1"/>
    <col min="1795" max="2044" width="9.140625" style="55"/>
    <col min="2045" max="2045" width="11.7109375" style="55" bestFit="1" customWidth="1"/>
    <col min="2046" max="2046" width="27.5703125" style="55" customWidth="1"/>
    <col min="2047" max="2047" width="16.28515625" style="55" customWidth="1"/>
    <col min="2048" max="2048" width="0" style="55" hidden="1" customWidth="1"/>
    <col min="2049" max="2049" width="2.85546875" style="55" customWidth="1"/>
    <col min="2050" max="2050" width="17.140625" style="55" customWidth="1"/>
    <col min="2051" max="2300" width="9.140625" style="55"/>
    <col min="2301" max="2301" width="11.7109375" style="55" bestFit="1" customWidth="1"/>
    <col min="2302" max="2302" width="27.5703125" style="55" customWidth="1"/>
    <col min="2303" max="2303" width="16.28515625" style="55" customWidth="1"/>
    <col min="2304" max="2304" width="0" style="55" hidden="1" customWidth="1"/>
    <col min="2305" max="2305" width="2.85546875" style="55" customWidth="1"/>
    <col min="2306" max="2306" width="17.140625" style="55" customWidth="1"/>
    <col min="2307" max="2556" width="9.140625" style="55"/>
    <col min="2557" max="2557" width="11.7109375" style="55" bestFit="1" customWidth="1"/>
    <col min="2558" max="2558" width="27.5703125" style="55" customWidth="1"/>
    <col min="2559" max="2559" width="16.28515625" style="55" customWidth="1"/>
    <col min="2560" max="2560" width="0" style="55" hidden="1" customWidth="1"/>
    <col min="2561" max="2561" width="2.85546875" style="55" customWidth="1"/>
    <col min="2562" max="2562" width="17.140625" style="55" customWidth="1"/>
    <col min="2563" max="2812" width="9.140625" style="55"/>
    <col min="2813" max="2813" width="11.7109375" style="55" bestFit="1" customWidth="1"/>
    <col min="2814" max="2814" width="27.5703125" style="55" customWidth="1"/>
    <col min="2815" max="2815" width="16.28515625" style="55" customWidth="1"/>
    <col min="2816" max="2816" width="0" style="55" hidden="1" customWidth="1"/>
    <col min="2817" max="2817" width="2.85546875" style="55" customWidth="1"/>
    <col min="2818" max="2818" width="17.140625" style="55" customWidth="1"/>
    <col min="2819" max="3068" width="9.140625" style="55"/>
    <col min="3069" max="3069" width="11.7109375" style="55" bestFit="1" customWidth="1"/>
    <col min="3070" max="3070" width="27.5703125" style="55" customWidth="1"/>
    <col min="3071" max="3071" width="16.28515625" style="55" customWidth="1"/>
    <col min="3072" max="3072" width="0" style="55" hidden="1" customWidth="1"/>
    <col min="3073" max="3073" width="2.85546875" style="55" customWidth="1"/>
    <col min="3074" max="3074" width="17.140625" style="55" customWidth="1"/>
    <col min="3075" max="3324" width="9.140625" style="55"/>
    <col min="3325" max="3325" width="11.7109375" style="55" bestFit="1" customWidth="1"/>
    <col min="3326" max="3326" width="27.5703125" style="55" customWidth="1"/>
    <col min="3327" max="3327" width="16.28515625" style="55" customWidth="1"/>
    <col min="3328" max="3328" width="0" style="55" hidden="1" customWidth="1"/>
    <col min="3329" max="3329" width="2.85546875" style="55" customWidth="1"/>
    <col min="3330" max="3330" width="17.140625" style="55" customWidth="1"/>
    <col min="3331" max="3580" width="9.140625" style="55"/>
    <col min="3581" max="3581" width="11.7109375" style="55" bestFit="1" customWidth="1"/>
    <col min="3582" max="3582" width="27.5703125" style="55" customWidth="1"/>
    <col min="3583" max="3583" width="16.28515625" style="55" customWidth="1"/>
    <col min="3584" max="3584" width="0" style="55" hidden="1" customWidth="1"/>
    <col min="3585" max="3585" width="2.85546875" style="55" customWidth="1"/>
    <col min="3586" max="3586" width="17.140625" style="55" customWidth="1"/>
    <col min="3587" max="3836" width="9.140625" style="55"/>
    <col min="3837" max="3837" width="11.7109375" style="55" bestFit="1" customWidth="1"/>
    <col min="3838" max="3838" width="27.5703125" style="55" customWidth="1"/>
    <col min="3839" max="3839" width="16.28515625" style="55" customWidth="1"/>
    <col min="3840" max="3840" width="0" style="55" hidden="1" customWidth="1"/>
    <col min="3841" max="3841" width="2.85546875" style="55" customWidth="1"/>
    <col min="3842" max="3842" width="17.140625" style="55" customWidth="1"/>
    <col min="3843" max="4092" width="9.140625" style="55"/>
    <col min="4093" max="4093" width="11.7109375" style="55" bestFit="1" customWidth="1"/>
    <col min="4094" max="4094" width="27.5703125" style="55" customWidth="1"/>
    <col min="4095" max="4095" width="16.28515625" style="55" customWidth="1"/>
    <col min="4096" max="4096" width="0" style="55" hidden="1" customWidth="1"/>
    <col min="4097" max="4097" width="2.85546875" style="55" customWidth="1"/>
    <col min="4098" max="4098" width="17.140625" style="55" customWidth="1"/>
    <col min="4099" max="4348" width="9.140625" style="55"/>
    <col min="4349" max="4349" width="11.7109375" style="55" bestFit="1" customWidth="1"/>
    <col min="4350" max="4350" width="27.5703125" style="55" customWidth="1"/>
    <col min="4351" max="4351" width="16.28515625" style="55" customWidth="1"/>
    <col min="4352" max="4352" width="0" style="55" hidden="1" customWidth="1"/>
    <col min="4353" max="4353" width="2.85546875" style="55" customWidth="1"/>
    <col min="4354" max="4354" width="17.140625" style="55" customWidth="1"/>
    <col min="4355" max="4604" width="9.140625" style="55"/>
    <col min="4605" max="4605" width="11.7109375" style="55" bestFit="1" customWidth="1"/>
    <col min="4606" max="4606" width="27.5703125" style="55" customWidth="1"/>
    <col min="4607" max="4607" width="16.28515625" style="55" customWidth="1"/>
    <col min="4608" max="4608" width="0" style="55" hidden="1" customWidth="1"/>
    <col min="4609" max="4609" width="2.85546875" style="55" customWidth="1"/>
    <col min="4610" max="4610" width="17.140625" style="55" customWidth="1"/>
    <col min="4611" max="4860" width="9.140625" style="55"/>
    <col min="4861" max="4861" width="11.7109375" style="55" bestFit="1" customWidth="1"/>
    <col min="4862" max="4862" width="27.5703125" style="55" customWidth="1"/>
    <col min="4863" max="4863" width="16.28515625" style="55" customWidth="1"/>
    <col min="4864" max="4864" width="0" style="55" hidden="1" customWidth="1"/>
    <col min="4865" max="4865" width="2.85546875" style="55" customWidth="1"/>
    <col min="4866" max="4866" width="17.140625" style="55" customWidth="1"/>
    <col min="4867" max="5116" width="9.140625" style="55"/>
    <col min="5117" max="5117" width="11.7109375" style="55" bestFit="1" customWidth="1"/>
    <col min="5118" max="5118" width="27.5703125" style="55" customWidth="1"/>
    <col min="5119" max="5119" width="16.28515625" style="55" customWidth="1"/>
    <col min="5120" max="5120" width="0" style="55" hidden="1" customWidth="1"/>
    <col min="5121" max="5121" width="2.85546875" style="55" customWidth="1"/>
    <col min="5122" max="5122" width="17.140625" style="55" customWidth="1"/>
    <col min="5123" max="5372" width="9.140625" style="55"/>
    <col min="5373" max="5373" width="11.7109375" style="55" bestFit="1" customWidth="1"/>
    <col min="5374" max="5374" width="27.5703125" style="55" customWidth="1"/>
    <col min="5375" max="5375" width="16.28515625" style="55" customWidth="1"/>
    <col min="5376" max="5376" width="0" style="55" hidden="1" customWidth="1"/>
    <col min="5377" max="5377" width="2.85546875" style="55" customWidth="1"/>
    <col min="5378" max="5378" width="17.140625" style="55" customWidth="1"/>
    <col min="5379" max="5628" width="9.140625" style="55"/>
    <col min="5629" max="5629" width="11.7109375" style="55" bestFit="1" customWidth="1"/>
    <col min="5630" max="5630" width="27.5703125" style="55" customWidth="1"/>
    <col min="5631" max="5631" width="16.28515625" style="55" customWidth="1"/>
    <col min="5632" max="5632" width="0" style="55" hidden="1" customWidth="1"/>
    <col min="5633" max="5633" width="2.85546875" style="55" customWidth="1"/>
    <col min="5634" max="5634" width="17.140625" style="55" customWidth="1"/>
    <col min="5635" max="5884" width="9.140625" style="55"/>
    <col min="5885" max="5885" width="11.7109375" style="55" bestFit="1" customWidth="1"/>
    <col min="5886" max="5886" width="27.5703125" style="55" customWidth="1"/>
    <col min="5887" max="5887" width="16.28515625" style="55" customWidth="1"/>
    <col min="5888" max="5888" width="0" style="55" hidden="1" customWidth="1"/>
    <col min="5889" max="5889" width="2.85546875" style="55" customWidth="1"/>
    <col min="5890" max="5890" width="17.140625" style="55" customWidth="1"/>
    <col min="5891" max="6140" width="9.140625" style="55"/>
    <col min="6141" max="6141" width="11.7109375" style="55" bestFit="1" customWidth="1"/>
    <col min="6142" max="6142" width="27.5703125" style="55" customWidth="1"/>
    <col min="6143" max="6143" width="16.28515625" style="55" customWidth="1"/>
    <col min="6144" max="6144" width="0" style="55" hidden="1" customWidth="1"/>
    <col min="6145" max="6145" width="2.85546875" style="55" customWidth="1"/>
    <col min="6146" max="6146" width="17.140625" style="55" customWidth="1"/>
    <col min="6147" max="6396" width="9.140625" style="55"/>
    <col min="6397" max="6397" width="11.7109375" style="55" bestFit="1" customWidth="1"/>
    <col min="6398" max="6398" width="27.5703125" style="55" customWidth="1"/>
    <col min="6399" max="6399" width="16.28515625" style="55" customWidth="1"/>
    <col min="6400" max="6400" width="0" style="55" hidden="1" customWidth="1"/>
    <col min="6401" max="6401" width="2.85546875" style="55" customWidth="1"/>
    <col min="6402" max="6402" width="17.140625" style="55" customWidth="1"/>
    <col min="6403" max="6652" width="9.140625" style="55"/>
    <col min="6653" max="6653" width="11.7109375" style="55" bestFit="1" customWidth="1"/>
    <col min="6654" max="6654" width="27.5703125" style="55" customWidth="1"/>
    <col min="6655" max="6655" width="16.28515625" style="55" customWidth="1"/>
    <col min="6656" max="6656" width="0" style="55" hidden="1" customWidth="1"/>
    <col min="6657" max="6657" width="2.85546875" style="55" customWidth="1"/>
    <col min="6658" max="6658" width="17.140625" style="55" customWidth="1"/>
    <col min="6659" max="6908" width="9.140625" style="55"/>
    <col min="6909" max="6909" width="11.7109375" style="55" bestFit="1" customWidth="1"/>
    <col min="6910" max="6910" width="27.5703125" style="55" customWidth="1"/>
    <col min="6911" max="6911" width="16.28515625" style="55" customWidth="1"/>
    <col min="6912" max="6912" width="0" style="55" hidden="1" customWidth="1"/>
    <col min="6913" max="6913" width="2.85546875" style="55" customWidth="1"/>
    <col min="6914" max="6914" width="17.140625" style="55" customWidth="1"/>
    <col min="6915" max="7164" width="9.140625" style="55"/>
    <col min="7165" max="7165" width="11.7109375" style="55" bestFit="1" customWidth="1"/>
    <col min="7166" max="7166" width="27.5703125" style="55" customWidth="1"/>
    <col min="7167" max="7167" width="16.28515625" style="55" customWidth="1"/>
    <col min="7168" max="7168" width="0" style="55" hidden="1" customWidth="1"/>
    <col min="7169" max="7169" width="2.85546875" style="55" customWidth="1"/>
    <col min="7170" max="7170" width="17.140625" style="55" customWidth="1"/>
    <col min="7171" max="7420" width="9.140625" style="55"/>
    <col min="7421" max="7421" width="11.7109375" style="55" bestFit="1" customWidth="1"/>
    <col min="7422" max="7422" width="27.5703125" style="55" customWidth="1"/>
    <col min="7423" max="7423" width="16.28515625" style="55" customWidth="1"/>
    <col min="7424" max="7424" width="0" style="55" hidden="1" customWidth="1"/>
    <col min="7425" max="7425" width="2.85546875" style="55" customWidth="1"/>
    <col min="7426" max="7426" width="17.140625" style="55" customWidth="1"/>
    <col min="7427" max="7676" width="9.140625" style="55"/>
    <col min="7677" max="7677" width="11.7109375" style="55" bestFit="1" customWidth="1"/>
    <col min="7678" max="7678" width="27.5703125" style="55" customWidth="1"/>
    <col min="7679" max="7679" width="16.28515625" style="55" customWidth="1"/>
    <col min="7680" max="7680" width="0" style="55" hidden="1" customWidth="1"/>
    <col min="7681" max="7681" width="2.85546875" style="55" customWidth="1"/>
    <col min="7682" max="7682" width="17.140625" style="55" customWidth="1"/>
    <col min="7683" max="7932" width="9.140625" style="55"/>
    <col min="7933" max="7933" width="11.7109375" style="55" bestFit="1" customWidth="1"/>
    <col min="7934" max="7934" width="27.5703125" style="55" customWidth="1"/>
    <col min="7935" max="7935" width="16.28515625" style="55" customWidth="1"/>
    <col min="7936" max="7936" width="0" style="55" hidden="1" customWidth="1"/>
    <col min="7937" max="7937" width="2.85546875" style="55" customWidth="1"/>
    <col min="7938" max="7938" width="17.140625" style="55" customWidth="1"/>
    <col min="7939" max="8188" width="9.140625" style="55"/>
    <col min="8189" max="8189" width="11.7109375" style="55" bestFit="1" customWidth="1"/>
    <col min="8190" max="8190" width="27.5703125" style="55" customWidth="1"/>
    <col min="8191" max="8191" width="16.28515625" style="55" customWidth="1"/>
    <col min="8192" max="8192" width="0" style="55" hidden="1" customWidth="1"/>
    <col min="8193" max="8193" width="2.85546875" style="55" customWidth="1"/>
    <col min="8194" max="8194" width="17.140625" style="55" customWidth="1"/>
    <col min="8195" max="8444" width="9.140625" style="55"/>
    <col min="8445" max="8445" width="11.7109375" style="55" bestFit="1" customWidth="1"/>
    <col min="8446" max="8446" width="27.5703125" style="55" customWidth="1"/>
    <col min="8447" max="8447" width="16.28515625" style="55" customWidth="1"/>
    <col min="8448" max="8448" width="0" style="55" hidden="1" customWidth="1"/>
    <col min="8449" max="8449" width="2.85546875" style="55" customWidth="1"/>
    <col min="8450" max="8450" width="17.140625" style="55" customWidth="1"/>
    <col min="8451" max="8700" width="9.140625" style="55"/>
    <col min="8701" max="8701" width="11.7109375" style="55" bestFit="1" customWidth="1"/>
    <col min="8702" max="8702" width="27.5703125" style="55" customWidth="1"/>
    <col min="8703" max="8703" width="16.28515625" style="55" customWidth="1"/>
    <col min="8704" max="8704" width="0" style="55" hidden="1" customWidth="1"/>
    <col min="8705" max="8705" width="2.85546875" style="55" customWidth="1"/>
    <col min="8706" max="8706" width="17.140625" style="55" customWidth="1"/>
    <col min="8707" max="8956" width="9.140625" style="55"/>
    <col min="8957" max="8957" width="11.7109375" style="55" bestFit="1" customWidth="1"/>
    <col min="8958" max="8958" width="27.5703125" style="55" customWidth="1"/>
    <col min="8959" max="8959" width="16.28515625" style="55" customWidth="1"/>
    <col min="8960" max="8960" width="0" style="55" hidden="1" customWidth="1"/>
    <col min="8961" max="8961" width="2.85546875" style="55" customWidth="1"/>
    <col min="8962" max="8962" width="17.140625" style="55" customWidth="1"/>
    <col min="8963" max="9212" width="9.140625" style="55"/>
    <col min="9213" max="9213" width="11.7109375" style="55" bestFit="1" customWidth="1"/>
    <col min="9214" max="9214" width="27.5703125" style="55" customWidth="1"/>
    <col min="9215" max="9215" width="16.28515625" style="55" customWidth="1"/>
    <col min="9216" max="9216" width="0" style="55" hidden="1" customWidth="1"/>
    <col min="9217" max="9217" width="2.85546875" style="55" customWidth="1"/>
    <col min="9218" max="9218" width="17.140625" style="55" customWidth="1"/>
    <col min="9219" max="9468" width="9.140625" style="55"/>
    <col min="9469" max="9469" width="11.7109375" style="55" bestFit="1" customWidth="1"/>
    <col min="9470" max="9470" width="27.5703125" style="55" customWidth="1"/>
    <col min="9471" max="9471" width="16.28515625" style="55" customWidth="1"/>
    <col min="9472" max="9472" width="0" style="55" hidden="1" customWidth="1"/>
    <col min="9473" max="9473" width="2.85546875" style="55" customWidth="1"/>
    <col min="9474" max="9474" width="17.140625" style="55" customWidth="1"/>
    <col min="9475" max="9724" width="9.140625" style="55"/>
    <col min="9725" max="9725" width="11.7109375" style="55" bestFit="1" customWidth="1"/>
    <col min="9726" max="9726" width="27.5703125" style="55" customWidth="1"/>
    <col min="9727" max="9727" width="16.28515625" style="55" customWidth="1"/>
    <col min="9728" max="9728" width="0" style="55" hidden="1" customWidth="1"/>
    <col min="9729" max="9729" width="2.85546875" style="55" customWidth="1"/>
    <col min="9730" max="9730" width="17.140625" style="55" customWidth="1"/>
    <col min="9731" max="9980" width="9.140625" style="55"/>
    <col min="9981" max="9981" width="11.7109375" style="55" bestFit="1" customWidth="1"/>
    <col min="9982" max="9982" width="27.5703125" style="55" customWidth="1"/>
    <col min="9983" max="9983" width="16.28515625" style="55" customWidth="1"/>
    <col min="9984" max="9984" width="0" style="55" hidden="1" customWidth="1"/>
    <col min="9985" max="9985" width="2.85546875" style="55" customWidth="1"/>
    <col min="9986" max="9986" width="17.140625" style="55" customWidth="1"/>
    <col min="9987" max="10236" width="9.140625" style="55"/>
    <col min="10237" max="10237" width="11.7109375" style="55" bestFit="1" customWidth="1"/>
    <col min="10238" max="10238" width="27.5703125" style="55" customWidth="1"/>
    <col min="10239" max="10239" width="16.28515625" style="55" customWidth="1"/>
    <col min="10240" max="10240" width="0" style="55" hidden="1" customWidth="1"/>
    <col min="10241" max="10241" width="2.85546875" style="55" customWidth="1"/>
    <col min="10242" max="10242" width="17.140625" style="55" customWidth="1"/>
    <col min="10243" max="10492" width="9.140625" style="55"/>
    <col min="10493" max="10493" width="11.7109375" style="55" bestFit="1" customWidth="1"/>
    <col min="10494" max="10494" width="27.5703125" style="55" customWidth="1"/>
    <col min="10495" max="10495" width="16.28515625" style="55" customWidth="1"/>
    <col min="10496" max="10496" width="0" style="55" hidden="1" customWidth="1"/>
    <col min="10497" max="10497" width="2.85546875" style="55" customWidth="1"/>
    <col min="10498" max="10498" width="17.140625" style="55" customWidth="1"/>
    <col min="10499" max="10748" width="9.140625" style="55"/>
    <col min="10749" max="10749" width="11.7109375" style="55" bestFit="1" customWidth="1"/>
    <col min="10750" max="10750" width="27.5703125" style="55" customWidth="1"/>
    <col min="10751" max="10751" width="16.28515625" style="55" customWidth="1"/>
    <col min="10752" max="10752" width="0" style="55" hidden="1" customWidth="1"/>
    <col min="10753" max="10753" width="2.85546875" style="55" customWidth="1"/>
    <col min="10754" max="10754" width="17.140625" style="55" customWidth="1"/>
    <col min="10755" max="11004" width="9.140625" style="55"/>
    <col min="11005" max="11005" width="11.7109375" style="55" bestFit="1" customWidth="1"/>
    <col min="11006" max="11006" width="27.5703125" style="55" customWidth="1"/>
    <col min="11007" max="11007" width="16.28515625" style="55" customWidth="1"/>
    <col min="11008" max="11008" width="0" style="55" hidden="1" customWidth="1"/>
    <col min="11009" max="11009" width="2.85546875" style="55" customWidth="1"/>
    <col min="11010" max="11010" width="17.140625" style="55" customWidth="1"/>
    <col min="11011" max="11260" width="9.140625" style="55"/>
    <col min="11261" max="11261" width="11.7109375" style="55" bestFit="1" customWidth="1"/>
    <col min="11262" max="11262" width="27.5703125" style="55" customWidth="1"/>
    <col min="11263" max="11263" width="16.28515625" style="55" customWidth="1"/>
    <col min="11264" max="11264" width="0" style="55" hidden="1" customWidth="1"/>
    <col min="11265" max="11265" width="2.85546875" style="55" customWidth="1"/>
    <col min="11266" max="11266" width="17.140625" style="55" customWidth="1"/>
    <col min="11267" max="11516" width="9.140625" style="55"/>
    <col min="11517" max="11517" width="11.7109375" style="55" bestFit="1" customWidth="1"/>
    <col min="11518" max="11518" width="27.5703125" style="55" customWidth="1"/>
    <col min="11519" max="11519" width="16.28515625" style="55" customWidth="1"/>
    <col min="11520" max="11520" width="0" style="55" hidden="1" customWidth="1"/>
    <col min="11521" max="11521" width="2.85546875" style="55" customWidth="1"/>
    <col min="11522" max="11522" width="17.140625" style="55" customWidth="1"/>
    <col min="11523" max="11772" width="9.140625" style="55"/>
    <col min="11773" max="11773" width="11.7109375" style="55" bestFit="1" customWidth="1"/>
    <col min="11774" max="11774" width="27.5703125" style="55" customWidth="1"/>
    <col min="11775" max="11775" width="16.28515625" style="55" customWidth="1"/>
    <col min="11776" max="11776" width="0" style="55" hidden="1" customWidth="1"/>
    <col min="11777" max="11777" width="2.85546875" style="55" customWidth="1"/>
    <col min="11778" max="11778" width="17.140625" style="55" customWidth="1"/>
    <col min="11779" max="12028" width="9.140625" style="55"/>
    <col min="12029" max="12029" width="11.7109375" style="55" bestFit="1" customWidth="1"/>
    <col min="12030" max="12030" width="27.5703125" style="55" customWidth="1"/>
    <col min="12031" max="12031" width="16.28515625" style="55" customWidth="1"/>
    <col min="12032" max="12032" width="0" style="55" hidden="1" customWidth="1"/>
    <col min="12033" max="12033" width="2.85546875" style="55" customWidth="1"/>
    <col min="12034" max="12034" width="17.140625" style="55" customWidth="1"/>
    <col min="12035" max="12284" width="9.140625" style="55"/>
    <col min="12285" max="12285" width="11.7109375" style="55" bestFit="1" customWidth="1"/>
    <col min="12286" max="12286" width="27.5703125" style="55" customWidth="1"/>
    <col min="12287" max="12287" width="16.28515625" style="55" customWidth="1"/>
    <col min="12288" max="12288" width="0" style="55" hidden="1" customWidth="1"/>
    <col min="12289" max="12289" width="2.85546875" style="55" customWidth="1"/>
    <col min="12290" max="12290" width="17.140625" style="55" customWidth="1"/>
    <col min="12291" max="12540" width="9.140625" style="55"/>
    <col min="12541" max="12541" width="11.7109375" style="55" bestFit="1" customWidth="1"/>
    <col min="12542" max="12542" width="27.5703125" style="55" customWidth="1"/>
    <col min="12543" max="12543" width="16.28515625" style="55" customWidth="1"/>
    <col min="12544" max="12544" width="0" style="55" hidden="1" customWidth="1"/>
    <col min="12545" max="12545" width="2.85546875" style="55" customWidth="1"/>
    <col min="12546" max="12546" width="17.140625" style="55" customWidth="1"/>
    <col min="12547" max="12796" width="9.140625" style="55"/>
    <col min="12797" max="12797" width="11.7109375" style="55" bestFit="1" customWidth="1"/>
    <col min="12798" max="12798" width="27.5703125" style="55" customWidth="1"/>
    <col min="12799" max="12799" width="16.28515625" style="55" customWidth="1"/>
    <col min="12800" max="12800" width="0" style="55" hidden="1" customWidth="1"/>
    <col min="12801" max="12801" width="2.85546875" style="55" customWidth="1"/>
    <col min="12802" max="12802" width="17.140625" style="55" customWidth="1"/>
    <col min="12803" max="13052" width="9.140625" style="55"/>
    <col min="13053" max="13053" width="11.7109375" style="55" bestFit="1" customWidth="1"/>
    <col min="13054" max="13054" width="27.5703125" style="55" customWidth="1"/>
    <col min="13055" max="13055" width="16.28515625" style="55" customWidth="1"/>
    <col min="13056" max="13056" width="0" style="55" hidden="1" customWidth="1"/>
    <col min="13057" max="13057" width="2.85546875" style="55" customWidth="1"/>
    <col min="13058" max="13058" width="17.140625" style="55" customWidth="1"/>
    <col min="13059" max="13308" width="9.140625" style="55"/>
    <col min="13309" max="13309" width="11.7109375" style="55" bestFit="1" customWidth="1"/>
    <col min="13310" max="13310" width="27.5703125" style="55" customWidth="1"/>
    <col min="13311" max="13311" width="16.28515625" style="55" customWidth="1"/>
    <col min="13312" max="13312" width="0" style="55" hidden="1" customWidth="1"/>
    <col min="13313" max="13313" width="2.85546875" style="55" customWidth="1"/>
    <col min="13314" max="13314" width="17.140625" style="55" customWidth="1"/>
    <col min="13315" max="13564" width="9.140625" style="55"/>
    <col min="13565" max="13565" width="11.7109375" style="55" bestFit="1" customWidth="1"/>
    <col min="13566" max="13566" width="27.5703125" style="55" customWidth="1"/>
    <col min="13567" max="13567" width="16.28515625" style="55" customWidth="1"/>
    <col min="13568" max="13568" width="0" style="55" hidden="1" customWidth="1"/>
    <col min="13569" max="13569" width="2.85546875" style="55" customWidth="1"/>
    <col min="13570" max="13570" width="17.140625" style="55" customWidth="1"/>
    <col min="13571" max="13820" width="9.140625" style="55"/>
    <col min="13821" max="13821" width="11.7109375" style="55" bestFit="1" customWidth="1"/>
    <col min="13822" max="13822" width="27.5703125" style="55" customWidth="1"/>
    <col min="13823" max="13823" width="16.28515625" style="55" customWidth="1"/>
    <col min="13824" max="13824" width="0" style="55" hidden="1" customWidth="1"/>
    <col min="13825" max="13825" width="2.85546875" style="55" customWidth="1"/>
    <col min="13826" max="13826" width="17.140625" style="55" customWidth="1"/>
    <col min="13827" max="14076" width="9.140625" style="55"/>
    <col min="14077" max="14077" width="11.7109375" style="55" bestFit="1" customWidth="1"/>
    <col min="14078" max="14078" width="27.5703125" style="55" customWidth="1"/>
    <col min="14079" max="14079" width="16.28515625" style="55" customWidth="1"/>
    <col min="14080" max="14080" width="0" style="55" hidden="1" customWidth="1"/>
    <col min="14081" max="14081" width="2.85546875" style="55" customWidth="1"/>
    <col min="14082" max="14082" width="17.140625" style="55" customWidth="1"/>
    <col min="14083" max="14332" width="9.140625" style="55"/>
    <col min="14333" max="14333" width="11.7109375" style="55" bestFit="1" customWidth="1"/>
    <col min="14334" max="14334" width="27.5703125" style="55" customWidth="1"/>
    <col min="14335" max="14335" width="16.28515625" style="55" customWidth="1"/>
    <col min="14336" max="14336" width="0" style="55" hidden="1" customWidth="1"/>
    <col min="14337" max="14337" width="2.85546875" style="55" customWidth="1"/>
    <col min="14338" max="14338" width="17.140625" style="55" customWidth="1"/>
    <col min="14339" max="14588" width="9.140625" style="55"/>
    <col min="14589" max="14589" width="11.7109375" style="55" bestFit="1" customWidth="1"/>
    <col min="14590" max="14590" width="27.5703125" style="55" customWidth="1"/>
    <col min="14591" max="14591" width="16.28515625" style="55" customWidth="1"/>
    <col min="14592" max="14592" width="0" style="55" hidden="1" customWidth="1"/>
    <col min="14593" max="14593" width="2.85546875" style="55" customWidth="1"/>
    <col min="14594" max="14594" width="17.140625" style="55" customWidth="1"/>
    <col min="14595" max="14844" width="9.140625" style="55"/>
    <col min="14845" max="14845" width="11.7109375" style="55" bestFit="1" customWidth="1"/>
    <col min="14846" max="14846" width="27.5703125" style="55" customWidth="1"/>
    <col min="14847" max="14847" width="16.28515625" style="55" customWidth="1"/>
    <col min="14848" max="14848" width="0" style="55" hidden="1" customWidth="1"/>
    <col min="14849" max="14849" width="2.85546875" style="55" customWidth="1"/>
    <col min="14850" max="14850" width="17.140625" style="55" customWidth="1"/>
    <col min="14851" max="15100" width="9.140625" style="55"/>
    <col min="15101" max="15101" width="11.7109375" style="55" bestFit="1" customWidth="1"/>
    <col min="15102" max="15102" width="27.5703125" style="55" customWidth="1"/>
    <col min="15103" max="15103" width="16.28515625" style="55" customWidth="1"/>
    <col min="15104" max="15104" width="0" style="55" hidden="1" customWidth="1"/>
    <col min="15105" max="15105" width="2.85546875" style="55" customWidth="1"/>
    <col min="15106" max="15106" width="17.140625" style="55" customWidth="1"/>
    <col min="15107" max="15356" width="9.140625" style="55"/>
    <col min="15357" max="15357" width="11.7109375" style="55" bestFit="1" customWidth="1"/>
    <col min="15358" max="15358" width="27.5703125" style="55" customWidth="1"/>
    <col min="15359" max="15359" width="16.28515625" style="55" customWidth="1"/>
    <col min="15360" max="15360" width="0" style="55" hidden="1" customWidth="1"/>
    <col min="15361" max="15361" width="2.85546875" style="55" customWidth="1"/>
    <col min="15362" max="15362" width="17.140625" style="55" customWidth="1"/>
    <col min="15363" max="15612" width="9.140625" style="55"/>
    <col min="15613" max="15613" width="11.7109375" style="55" bestFit="1" customWidth="1"/>
    <col min="15614" max="15614" width="27.5703125" style="55" customWidth="1"/>
    <col min="15615" max="15615" width="16.28515625" style="55" customWidth="1"/>
    <col min="15616" max="15616" width="0" style="55" hidden="1" customWidth="1"/>
    <col min="15617" max="15617" width="2.85546875" style="55" customWidth="1"/>
    <col min="15618" max="15618" width="17.140625" style="55" customWidth="1"/>
    <col min="15619" max="15868" width="9.140625" style="55"/>
    <col min="15869" max="15869" width="11.7109375" style="55" bestFit="1" customWidth="1"/>
    <col min="15870" max="15870" width="27.5703125" style="55" customWidth="1"/>
    <col min="15871" max="15871" width="16.28515625" style="55" customWidth="1"/>
    <col min="15872" max="15872" width="0" style="55" hidden="1" customWidth="1"/>
    <col min="15873" max="15873" width="2.85546875" style="55" customWidth="1"/>
    <col min="15874" max="15874" width="17.140625" style="55" customWidth="1"/>
    <col min="15875" max="16124" width="9.140625" style="55"/>
    <col min="16125" max="16125" width="11.7109375" style="55" bestFit="1" customWidth="1"/>
    <col min="16126" max="16126" width="27.5703125" style="55" customWidth="1"/>
    <col min="16127" max="16127" width="16.28515625" style="55" customWidth="1"/>
    <col min="16128" max="16128" width="0" style="55" hidden="1" customWidth="1"/>
    <col min="16129" max="16129" width="2.85546875" style="55" customWidth="1"/>
    <col min="16130" max="16130" width="17.140625" style="55" customWidth="1"/>
    <col min="16131" max="16384" width="9.140625" style="55"/>
  </cols>
  <sheetData>
    <row r="1" spans="1:7" s="53" customFormat="1" x14ac:dyDescent="0.3">
      <c r="A1" s="117" t="s">
        <v>158</v>
      </c>
      <c r="B1" s="83"/>
      <c r="D1" s="54"/>
      <c r="E1" s="54"/>
    </row>
    <row r="2" spans="1:7" s="53" customFormat="1" x14ac:dyDescent="0.3">
      <c r="A2" s="118" t="s">
        <v>159</v>
      </c>
      <c r="B2" s="83"/>
      <c r="D2" s="54"/>
      <c r="E2" s="54"/>
    </row>
    <row r="3" spans="1:7" x14ac:dyDescent="0.3">
      <c r="A3" s="296"/>
      <c r="B3" s="296"/>
    </row>
    <row r="4" spans="1:7" x14ac:dyDescent="0.3">
      <c r="A4" s="297" t="s">
        <v>49</v>
      </c>
      <c r="B4" s="297"/>
      <c r="C4" s="55">
        <v>2014</v>
      </c>
      <c r="D4" s="65">
        <v>2025</v>
      </c>
      <c r="E4" s="65">
        <v>2026</v>
      </c>
      <c r="G4" s="292" t="s">
        <v>59</v>
      </c>
    </row>
    <row r="5" spans="1:7" x14ac:dyDescent="0.3">
      <c r="A5" s="57" t="s">
        <v>166</v>
      </c>
      <c r="B5" s="53" t="s">
        <v>89</v>
      </c>
      <c r="C5" s="55">
        <v>100474.3</v>
      </c>
      <c r="D5" s="54">
        <v>222027</v>
      </c>
      <c r="E5" s="54">
        <v>212175</v>
      </c>
      <c r="G5" s="289">
        <f>IF(E5-D5=0,"",(E5-D5)/D5)</f>
        <v>-4.4372981664392165E-2</v>
      </c>
    </row>
    <row r="6" spans="1:7" x14ac:dyDescent="0.3">
      <c r="A6" s="57" t="s">
        <v>164</v>
      </c>
      <c r="B6" s="59" t="s">
        <v>1038</v>
      </c>
      <c r="C6" s="55">
        <v>800</v>
      </c>
      <c r="D6" s="54">
        <v>1200</v>
      </c>
      <c r="E6" s="54">
        <v>1200</v>
      </c>
      <c r="G6" s="289" t="str">
        <f t="shared" ref="G6:G29" si="0">IF(E6-D6=0,"",(E6-D6)/D6)</f>
        <v/>
      </c>
    </row>
    <row r="7" spans="1:7" x14ac:dyDescent="0.3">
      <c r="A7" s="57" t="s">
        <v>165</v>
      </c>
      <c r="B7" s="53" t="s">
        <v>86</v>
      </c>
      <c r="C7" s="55">
        <v>8000</v>
      </c>
      <c r="D7" s="54">
        <v>16985</v>
      </c>
      <c r="E7" s="54">
        <v>16231</v>
      </c>
      <c r="G7" s="289">
        <f t="shared" si="0"/>
        <v>-4.4392110685899322E-2</v>
      </c>
    </row>
    <row r="8" spans="1:7" x14ac:dyDescent="0.3">
      <c r="A8" s="57" t="s">
        <v>163</v>
      </c>
      <c r="B8" s="53" t="s">
        <v>80</v>
      </c>
      <c r="C8" s="55">
        <v>13726.8</v>
      </c>
      <c r="D8" s="54">
        <v>12175.92</v>
      </c>
      <c r="E8" s="54">
        <v>18684</v>
      </c>
      <c r="G8" s="289">
        <f t="shared" si="0"/>
        <v>0.53450416888415819</v>
      </c>
    </row>
    <row r="9" spans="1:7" s="46" customFormat="1" x14ac:dyDescent="0.3">
      <c r="A9" s="48" t="s">
        <v>162</v>
      </c>
      <c r="B9" s="73" t="s">
        <v>76</v>
      </c>
      <c r="C9" s="46">
        <v>5940.6</v>
      </c>
      <c r="D9" s="72">
        <v>13322</v>
      </c>
      <c r="E9" s="72">
        <v>12731</v>
      </c>
      <c r="G9" s="289">
        <f t="shared" si="0"/>
        <v>-4.4362708302056748E-2</v>
      </c>
    </row>
    <row r="10" spans="1:7" x14ac:dyDescent="0.3">
      <c r="A10" s="57" t="s">
        <v>177</v>
      </c>
      <c r="B10" s="53" t="s">
        <v>178</v>
      </c>
      <c r="C10" s="55">
        <v>150</v>
      </c>
      <c r="D10" s="54">
        <v>200</v>
      </c>
      <c r="E10" s="54">
        <v>200</v>
      </c>
      <c r="G10" s="289" t="str">
        <f t="shared" si="0"/>
        <v/>
      </c>
    </row>
    <row r="11" spans="1:7" x14ac:dyDescent="0.3">
      <c r="B11" s="116" t="s">
        <v>29</v>
      </c>
      <c r="C11" s="55">
        <f>SUM(C5:C10)</f>
        <v>129091.70000000001</v>
      </c>
      <c r="D11" s="98">
        <f>SUM(D5:D10)</f>
        <v>265909.92000000004</v>
      </c>
      <c r="E11" s="98">
        <f>SUM(E5:E10)</f>
        <v>261221</v>
      </c>
      <c r="G11" s="289">
        <f t="shared" si="0"/>
        <v>-1.7633490318826921E-2</v>
      </c>
    </row>
    <row r="12" spans="1:7" x14ac:dyDescent="0.3">
      <c r="A12" s="118"/>
      <c r="B12" s="83"/>
      <c r="G12" s="289" t="str">
        <f t="shared" si="0"/>
        <v/>
      </c>
    </row>
    <row r="13" spans="1:7" x14ac:dyDescent="0.3">
      <c r="A13" s="297" t="s">
        <v>95</v>
      </c>
      <c r="B13" s="297"/>
      <c r="G13" s="289" t="str">
        <f t="shared" si="0"/>
        <v/>
      </c>
    </row>
    <row r="14" spans="1:7" x14ac:dyDescent="0.3">
      <c r="A14" s="57" t="s">
        <v>170</v>
      </c>
      <c r="B14" s="53" t="s">
        <v>110</v>
      </c>
      <c r="C14" s="55">
        <v>2500</v>
      </c>
      <c r="D14" s="54">
        <v>2000</v>
      </c>
      <c r="E14" s="54">
        <v>2000</v>
      </c>
      <c r="G14" s="289" t="str">
        <f t="shared" si="0"/>
        <v/>
      </c>
    </row>
    <row r="15" spans="1:7" x14ac:dyDescent="0.3">
      <c r="A15" s="57" t="s">
        <v>171</v>
      </c>
      <c r="B15" s="53" t="s">
        <v>172</v>
      </c>
      <c r="C15" s="55">
        <v>2003.52</v>
      </c>
      <c r="D15" s="54">
        <v>5000</v>
      </c>
      <c r="E15" s="54">
        <v>5500</v>
      </c>
      <c r="G15" s="318">
        <f t="shared" si="0"/>
        <v>0.1</v>
      </c>
    </row>
    <row r="16" spans="1:7" x14ac:dyDescent="0.3">
      <c r="A16" s="57" t="s">
        <v>176</v>
      </c>
      <c r="B16" s="53" t="s">
        <v>820</v>
      </c>
      <c r="C16" s="55">
        <v>2620</v>
      </c>
      <c r="D16" s="54">
        <v>1000</v>
      </c>
      <c r="E16" s="54">
        <v>1000</v>
      </c>
      <c r="G16" s="289" t="str">
        <f t="shared" si="0"/>
        <v/>
      </c>
    </row>
    <row r="17" spans="1:7" x14ac:dyDescent="0.3">
      <c r="A17" s="57" t="s">
        <v>169</v>
      </c>
      <c r="B17" s="53" t="s">
        <v>103</v>
      </c>
      <c r="C17" s="55">
        <v>3763.56</v>
      </c>
      <c r="D17" s="54">
        <v>3500</v>
      </c>
      <c r="E17" s="54">
        <v>3500</v>
      </c>
      <c r="G17" s="289" t="str">
        <f t="shared" si="0"/>
        <v/>
      </c>
    </row>
    <row r="18" spans="1:7" x14ac:dyDescent="0.3">
      <c r="A18" s="57" t="s">
        <v>174</v>
      </c>
      <c r="B18" s="53" t="s">
        <v>130</v>
      </c>
      <c r="C18" s="119">
        <v>972</v>
      </c>
      <c r="D18" s="54">
        <v>1800</v>
      </c>
      <c r="E18" s="54">
        <v>2500</v>
      </c>
      <c r="G18" s="318">
        <f t="shared" si="0"/>
        <v>0.3888888888888889</v>
      </c>
    </row>
    <row r="19" spans="1:7" x14ac:dyDescent="0.3">
      <c r="A19" s="57" t="s">
        <v>167</v>
      </c>
      <c r="B19" s="53" t="s">
        <v>94</v>
      </c>
      <c r="C19" s="55">
        <v>2546.64</v>
      </c>
      <c r="D19" s="54">
        <v>2000</v>
      </c>
      <c r="E19" s="54">
        <v>2000</v>
      </c>
      <c r="G19" s="289" t="str">
        <f t="shared" si="0"/>
        <v/>
      </c>
    </row>
    <row r="20" spans="1:7" s="46" customFormat="1" x14ac:dyDescent="0.3">
      <c r="A20" s="48" t="s">
        <v>173</v>
      </c>
      <c r="B20" s="73" t="s">
        <v>41</v>
      </c>
      <c r="C20" s="46">
        <v>150</v>
      </c>
      <c r="D20" s="72">
        <v>150</v>
      </c>
      <c r="E20" s="72">
        <v>150</v>
      </c>
      <c r="G20" s="289" t="str">
        <f t="shared" si="0"/>
        <v/>
      </c>
    </row>
    <row r="21" spans="1:7" s="46" customFormat="1" x14ac:dyDescent="0.3">
      <c r="B21" s="73" t="s">
        <v>284</v>
      </c>
      <c r="D21" s="72">
        <v>500</v>
      </c>
      <c r="E21" s="72">
        <v>500</v>
      </c>
      <c r="G21" s="289" t="str">
        <f t="shared" si="0"/>
        <v/>
      </c>
    </row>
    <row r="22" spans="1:7" s="46" customFormat="1" x14ac:dyDescent="0.3">
      <c r="A22" s="48"/>
      <c r="B22" s="73" t="s">
        <v>134</v>
      </c>
      <c r="D22" s="72">
        <v>1200</v>
      </c>
      <c r="E22" s="72">
        <v>4000</v>
      </c>
      <c r="G22" s="318">
        <f t="shared" si="0"/>
        <v>2.3333333333333335</v>
      </c>
    </row>
    <row r="23" spans="1:7" x14ac:dyDescent="0.3">
      <c r="A23" s="57"/>
      <c r="B23" s="53" t="s">
        <v>175</v>
      </c>
      <c r="C23" s="55">
        <v>4831</v>
      </c>
      <c r="D23" s="54">
        <v>2000</v>
      </c>
      <c r="E23" s="54">
        <v>4000</v>
      </c>
      <c r="G23" s="318">
        <f t="shared" si="0"/>
        <v>1</v>
      </c>
    </row>
    <row r="24" spans="1:7" x14ac:dyDescent="0.3">
      <c r="A24" s="57"/>
      <c r="B24" s="53" t="s">
        <v>521</v>
      </c>
      <c r="C24" s="55">
        <v>500</v>
      </c>
      <c r="D24" s="54">
        <v>500</v>
      </c>
      <c r="E24" s="54">
        <v>500</v>
      </c>
      <c r="G24" s="289" t="str">
        <f t="shared" si="0"/>
        <v/>
      </c>
    </row>
    <row r="25" spans="1:7" x14ac:dyDescent="0.3">
      <c r="A25" s="57"/>
      <c r="B25" s="53" t="s">
        <v>323</v>
      </c>
      <c r="C25" s="55">
        <v>182.76</v>
      </c>
      <c r="D25" s="54">
        <v>500</v>
      </c>
      <c r="E25" s="54">
        <v>500</v>
      </c>
      <c r="G25" s="289" t="str">
        <f t="shared" si="0"/>
        <v/>
      </c>
    </row>
    <row r="26" spans="1:7" x14ac:dyDescent="0.3">
      <c r="A26" s="57"/>
      <c r="B26" s="53" t="s">
        <v>132</v>
      </c>
      <c r="C26" s="55">
        <v>2167.56</v>
      </c>
      <c r="D26" s="54">
        <v>4500</v>
      </c>
      <c r="E26" s="54">
        <v>4500</v>
      </c>
      <c r="G26" s="289" t="str">
        <f t="shared" si="0"/>
        <v/>
      </c>
    </row>
    <row r="27" spans="1:7" x14ac:dyDescent="0.3">
      <c r="B27" s="116" t="s">
        <v>29</v>
      </c>
      <c r="C27" s="55">
        <f>SUM(C14:C26)</f>
        <v>22237.040000000001</v>
      </c>
      <c r="D27" s="98">
        <f>SUM(D14:D26)</f>
        <v>24650</v>
      </c>
      <c r="E27" s="98">
        <f>SUM(E14:E26)</f>
        <v>30650</v>
      </c>
      <c r="G27" s="318">
        <f t="shared" si="0"/>
        <v>0.2434077079107505</v>
      </c>
    </row>
    <row r="28" spans="1:7" x14ac:dyDescent="0.3">
      <c r="A28" s="118"/>
      <c r="B28" s="83"/>
      <c r="G28" s="289" t="str">
        <f t="shared" si="0"/>
        <v/>
      </c>
    </row>
    <row r="29" spans="1:7" x14ac:dyDescent="0.3">
      <c r="A29" s="298" t="s">
        <v>157</v>
      </c>
      <c r="B29" s="298"/>
      <c r="C29" s="55">
        <f>SUM(C11:C27)</f>
        <v>173565.78000000003</v>
      </c>
      <c r="D29" s="63">
        <f>SUM(D27+D11)</f>
        <v>290559.92000000004</v>
      </c>
      <c r="E29" s="63">
        <f>SUM(E27+E11)</f>
        <v>291871</v>
      </c>
      <c r="G29" s="289">
        <f t="shared" si="0"/>
        <v>4.5122534450035565E-3</v>
      </c>
    </row>
    <row r="31" spans="1:7" x14ac:dyDescent="0.3">
      <c r="B31" s="123"/>
    </row>
    <row r="32" spans="1:7" x14ac:dyDescent="0.3">
      <c r="A32" s="122"/>
      <c r="B32" s="73"/>
    </row>
  </sheetData>
  <mergeCells count="4">
    <mergeCell ref="A3:B3"/>
    <mergeCell ref="A4:B4"/>
    <mergeCell ref="A13:B13"/>
    <mergeCell ref="A29:B29"/>
  </mergeCells>
  <printOptions horizontalCentered="1" gridLines="1"/>
  <pageMargins left="0.7" right="0.7" top="0.75" bottom="0.75" header="0.3" footer="0.3"/>
  <pageSetup paperSize="5" scale="105" fitToHeight="2" orientation="portrait" r:id="rId1"/>
  <headerFooter>
    <oddFooter>&amp;R&amp;"-,Bold Italic"City of Blytheville 2026 Budget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3"/>
  <sheetViews>
    <sheetView topLeftCell="A6" zoomScale="90" zoomScaleNormal="90" workbookViewId="0">
      <selection activeCell="G33" activeCellId="4" sqref="G22 G29 G30 G31 G33"/>
    </sheetView>
  </sheetViews>
  <sheetFormatPr defaultColWidth="9.140625" defaultRowHeight="18.75" x14ac:dyDescent="0.3"/>
  <cols>
    <col min="1" max="1" width="16.85546875" style="46" customWidth="1"/>
    <col min="2" max="2" width="36" style="73" customWidth="1"/>
    <col min="3" max="3" width="11.85546875" style="46" hidden="1" customWidth="1"/>
    <col min="4" max="5" width="19.5703125" style="72" customWidth="1"/>
    <col min="6" max="6" width="3.140625" style="46" customWidth="1"/>
    <col min="7" max="7" width="10.42578125" style="46" bestFit="1" customWidth="1"/>
    <col min="8" max="16384" width="9.140625" style="46"/>
  </cols>
  <sheetData>
    <row r="1" spans="1:7" ht="21" x14ac:dyDescent="0.45">
      <c r="A1" s="297" t="s">
        <v>179</v>
      </c>
      <c r="B1" s="297"/>
      <c r="C1" s="299"/>
    </row>
    <row r="2" spans="1:7" ht="21" x14ac:dyDescent="0.45">
      <c r="A2" s="297" t="s">
        <v>180</v>
      </c>
      <c r="B2" s="297"/>
      <c r="C2" s="299"/>
    </row>
    <row r="3" spans="1:7" ht="21" x14ac:dyDescent="0.45">
      <c r="A3" s="300"/>
      <c r="B3" s="300"/>
      <c r="C3" s="301"/>
      <c r="D3" s="80">
        <v>2025</v>
      </c>
      <c r="E3" s="80">
        <v>2026</v>
      </c>
      <c r="G3" s="292" t="s">
        <v>59</v>
      </c>
    </row>
    <row r="4" spans="1:7" ht="21" x14ac:dyDescent="0.45">
      <c r="A4" s="297" t="s">
        <v>49</v>
      </c>
      <c r="B4" s="297"/>
      <c r="C4" s="124" t="s">
        <v>160</v>
      </c>
    </row>
    <row r="5" spans="1:7" x14ac:dyDescent="0.3">
      <c r="A5" s="48" t="s">
        <v>181</v>
      </c>
      <c r="B5" s="73" t="s">
        <v>76</v>
      </c>
      <c r="C5" s="49">
        <v>2017</v>
      </c>
      <c r="D5" s="72">
        <v>3783</v>
      </c>
      <c r="E5" s="72">
        <v>3763</v>
      </c>
      <c r="G5" s="289">
        <f>IF(E5-D5=0,"",(E5-D5)/D5)</f>
        <v>-5.286809410520751E-3</v>
      </c>
    </row>
    <row r="6" spans="1:7" x14ac:dyDescent="0.3">
      <c r="A6" s="48" t="s">
        <v>182</v>
      </c>
      <c r="B6" s="73" t="s">
        <v>80</v>
      </c>
      <c r="C6" s="49">
        <v>3660</v>
      </c>
      <c r="D6" s="72">
        <v>6088</v>
      </c>
      <c r="E6" s="72">
        <v>6228</v>
      </c>
      <c r="G6" s="289">
        <f t="shared" ref="G6:G33" si="0">IF(E6-D6=0,"",(E6-D6)/D6)</f>
        <v>2.2996057818659658E-2</v>
      </c>
    </row>
    <row r="7" spans="1:7" x14ac:dyDescent="0.3">
      <c r="A7" s="48" t="s">
        <v>183</v>
      </c>
      <c r="B7" s="53" t="s">
        <v>1038</v>
      </c>
      <c r="C7" s="49">
        <v>240</v>
      </c>
      <c r="G7" s="289" t="str">
        <f t="shared" si="0"/>
        <v/>
      </c>
    </row>
    <row r="8" spans="1:7" x14ac:dyDescent="0.3">
      <c r="A8" s="48" t="s">
        <v>184</v>
      </c>
      <c r="B8" s="73" t="s">
        <v>86</v>
      </c>
      <c r="C8" s="49">
        <v>2571</v>
      </c>
      <c r="D8" s="72">
        <v>4823</v>
      </c>
      <c r="E8" s="72">
        <v>4798</v>
      </c>
      <c r="G8" s="289">
        <f t="shared" si="0"/>
        <v>-5.1834957495334854E-3</v>
      </c>
    </row>
    <row r="9" spans="1:7" ht="21" x14ac:dyDescent="0.45">
      <c r="A9" s="48" t="s">
        <v>185</v>
      </c>
      <c r="B9" s="73" t="s">
        <v>89</v>
      </c>
      <c r="C9" s="125">
        <v>33613</v>
      </c>
      <c r="D9" s="72">
        <v>63036</v>
      </c>
      <c r="E9" s="72">
        <v>62721</v>
      </c>
      <c r="G9" s="289">
        <f t="shared" si="0"/>
        <v>-4.9971444888635063E-3</v>
      </c>
    </row>
    <row r="10" spans="1:7" ht="21" x14ac:dyDescent="0.45">
      <c r="B10" s="100" t="s">
        <v>29</v>
      </c>
      <c r="C10" s="126">
        <f>SUM(C5:C9)</f>
        <v>42101</v>
      </c>
      <c r="D10" s="90">
        <f>SUM(D5:D9)</f>
        <v>77730</v>
      </c>
      <c r="E10" s="90">
        <f>SUM(E5:E9)</f>
        <v>77510</v>
      </c>
      <c r="G10" s="289">
        <f t="shared" si="0"/>
        <v>-2.830310047600669E-3</v>
      </c>
    </row>
    <row r="11" spans="1:7" ht="19.149999999999999" customHeight="1" x14ac:dyDescent="0.3">
      <c r="A11" s="118"/>
      <c r="B11" s="83"/>
      <c r="C11" s="49"/>
      <c r="G11" s="289" t="str">
        <f t="shared" si="0"/>
        <v/>
      </c>
    </row>
    <row r="12" spans="1:7" ht="19.149999999999999" customHeight="1" x14ac:dyDescent="0.3">
      <c r="A12" s="118" t="s">
        <v>90</v>
      </c>
      <c r="B12" s="83"/>
      <c r="C12" s="49"/>
      <c r="G12" s="289" t="str">
        <f t="shared" si="0"/>
        <v/>
      </c>
    </row>
    <row r="13" spans="1:7" x14ac:dyDescent="0.3">
      <c r="A13" s="48" t="s">
        <v>186</v>
      </c>
      <c r="B13" s="73" t="s">
        <v>92</v>
      </c>
      <c r="C13" s="49">
        <v>500</v>
      </c>
      <c r="D13" s="72">
        <v>0</v>
      </c>
      <c r="G13" s="289" t="str">
        <f t="shared" si="0"/>
        <v/>
      </c>
    </row>
    <row r="14" spans="1:7" ht="21" x14ac:dyDescent="0.45">
      <c r="A14" s="48" t="s">
        <v>187</v>
      </c>
      <c r="B14" s="73" t="s">
        <v>94</v>
      </c>
      <c r="C14" s="127">
        <v>500</v>
      </c>
      <c r="D14" s="72">
        <v>1250</v>
      </c>
      <c r="E14" s="72">
        <v>1300</v>
      </c>
      <c r="G14" s="289">
        <f t="shared" si="0"/>
        <v>0.04</v>
      </c>
    </row>
    <row r="15" spans="1:7" ht="19.149999999999999" customHeight="1" x14ac:dyDescent="0.3">
      <c r="A15" s="297" t="s">
        <v>95</v>
      </c>
      <c r="B15" s="297"/>
      <c r="C15" s="49"/>
      <c r="G15" s="289" t="str">
        <f t="shared" si="0"/>
        <v/>
      </c>
    </row>
    <row r="16" spans="1:7" x14ac:dyDescent="0.3">
      <c r="A16" s="48" t="s">
        <v>188</v>
      </c>
      <c r="B16" s="73" t="s">
        <v>103</v>
      </c>
      <c r="C16" s="49">
        <v>1000</v>
      </c>
      <c r="D16" s="72">
        <v>1350</v>
      </c>
      <c r="E16" s="72">
        <v>1400</v>
      </c>
      <c r="G16" s="289">
        <f t="shared" si="0"/>
        <v>3.7037037037037035E-2</v>
      </c>
    </row>
    <row r="17" spans="1:7" x14ac:dyDescent="0.3">
      <c r="A17" s="48" t="s">
        <v>189</v>
      </c>
      <c r="B17" s="73" t="s">
        <v>172</v>
      </c>
      <c r="C17" s="49">
        <v>600</v>
      </c>
      <c r="G17" s="289" t="str">
        <f t="shared" si="0"/>
        <v/>
      </c>
    </row>
    <row r="18" spans="1:7" x14ac:dyDescent="0.3">
      <c r="A18" s="48" t="s">
        <v>190</v>
      </c>
      <c r="B18" s="73" t="s">
        <v>110</v>
      </c>
      <c r="C18" s="128">
        <v>750</v>
      </c>
      <c r="D18" s="72">
        <v>500</v>
      </c>
      <c r="E18" s="72">
        <v>500</v>
      </c>
      <c r="G18" s="289" t="str">
        <f t="shared" si="0"/>
        <v/>
      </c>
    </row>
    <row r="19" spans="1:7" x14ac:dyDescent="0.3">
      <c r="A19" s="48" t="s">
        <v>191</v>
      </c>
      <c r="B19" s="73" t="s">
        <v>125</v>
      </c>
      <c r="C19" s="49">
        <v>250</v>
      </c>
      <c r="D19" s="72">
        <v>500</v>
      </c>
      <c r="E19" s="72">
        <v>250</v>
      </c>
      <c r="G19" s="289">
        <f t="shared" si="0"/>
        <v>-0.5</v>
      </c>
    </row>
    <row r="20" spans="1:7" x14ac:dyDescent="0.3">
      <c r="A20" s="48" t="s">
        <v>192</v>
      </c>
      <c r="B20" s="73" t="s">
        <v>130</v>
      </c>
      <c r="C20" s="49">
        <v>1800</v>
      </c>
      <c r="D20" s="72">
        <v>1500</v>
      </c>
      <c r="E20" s="72">
        <v>1500</v>
      </c>
      <c r="G20" s="289" t="str">
        <f t="shared" si="0"/>
        <v/>
      </c>
    </row>
    <row r="21" spans="1:7" x14ac:dyDescent="0.3">
      <c r="A21" s="48"/>
      <c r="B21" s="73" t="s">
        <v>193</v>
      </c>
      <c r="C21" s="49"/>
      <c r="G21" s="289" t="str">
        <f t="shared" si="0"/>
        <v/>
      </c>
    </row>
    <row r="22" spans="1:7" x14ac:dyDescent="0.3">
      <c r="A22" s="48" t="s">
        <v>194</v>
      </c>
      <c r="B22" s="73" t="s">
        <v>132</v>
      </c>
      <c r="C22" s="49">
        <v>150</v>
      </c>
      <c r="D22" s="72">
        <v>350</v>
      </c>
      <c r="E22" s="72">
        <v>800</v>
      </c>
      <c r="G22" s="318">
        <f t="shared" si="0"/>
        <v>1.2857142857142858</v>
      </c>
    </row>
    <row r="23" spans="1:7" x14ac:dyDescent="0.3">
      <c r="A23" s="48" t="s">
        <v>195</v>
      </c>
      <c r="B23" s="73" t="s">
        <v>134</v>
      </c>
      <c r="C23" s="49">
        <v>250</v>
      </c>
      <c r="D23" s="72" t="s">
        <v>23</v>
      </c>
      <c r="G23" s="289"/>
    </row>
    <row r="24" spans="1:7" x14ac:dyDescent="0.3">
      <c r="A24" s="48"/>
      <c r="B24" s="73" t="s">
        <v>657</v>
      </c>
      <c r="C24" s="49"/>
      <c r="G24" s="289" t="str">
        <f t="shared" si="0"/>
        <v/>
      </c>
    </row>
    <row r="25" spans="1:7" x14ac:dyDescent="0.3">
      <c r="A25" s="48"/>
      <c r="B25" s="73" t="s">
        <v>104</v>
      </c>
      <c r="C25" s="49"/>
      <c r="D25" s="72" t="s">
        <v>23</v>
      </c>
      <c r="E25" s="72">
        <v>50</v>
      </c>
      <c r="G25" s="289" t="e">
        <f t="shared" si="0"/>
        <v>#VALUE!</v>
      </c>
    </row>
    <row r="26" spans="1:7" x14ac:dyDescent="0.3">
      <c r="A26" s="48"/>
      <c r="B26" s="73" t="s">
        <v>896</v>
      </c>
      <c r="C26" s="49"/>
      <c r="D26" s="72" t="s">
        <v>23</v>
      </c>
      <c r="G26" s="289"/>
    </row>
    <row r="27" spans="1:7" x14ac:dyDescent="0.3">
      <c r="A27" s="48"/>
      <c r="B27" s="73" t="s">
        <v>139</v>
      </c>
      <c r="C27" s="49"/>
      <c r="G27" s="289" t="str">
        <f t="shared" si="0"/>
        <v/>
      </c>
    </row>
    <row r="28" spans="1:7" x14ac:dyDescent="0.3">
      <c r="A28" s="48"/>
      <c r="B28" s="73" t="s">
        <v>175</v>
      </c>
      <c r="C28" s="49"/>
      <c r="D28" s="72" t="s">
        <v>23</v>
      </c>
      <c r="E28" s="72">
        <v>8500</v>
      </c>
      <c r="G28" s="289" t="e">
        <f t="shared" si="0"/>
        <v>#VALUE!</v>
      </c>
    </row>
    <row r="29" spans="1:7" ht="21" x14ac:dyDescent="0.45">
      <c r="A29" s="48" t="s">
        <v>197</v>
      </c>
      <c r="B29" s="73" t="s">
        <v>178</v>
      </c>
      <c r="C29" s="127">
        <v>60</v>
      </c>
      <c r="D29" s="72">
        <v>50</v>
      </c>
      <c r="E29" s="72">
        <v>500</v>
      </c>
      <c r="G29" s="318">
        <f t="shared" si="0"/>
        <v>9</v>
      </c>
    </row>
    <row r="30" spans="1:7" ht="21" x14ac:dyDescent="0.45">
      <c r="A30" s="48"/>
      <c r="B30" s="73" t="s">
        <v>284</v>
      </c>
      <c r="C30" s="127"/>
      <c r="D30" s="72">
        <v>230</v>
      </c>
      <c r="E30" s="72">
        <v>50</v>
      </c>
      <c r="G30" s="318">
        <f t="shared" si="0"/>
        <v>-0.78260869565217395</v>
      </c>
    </row>
    <row r="31" spans="1:7" ht="21" x14ac:dyDescent="0.45">
      <c r="B31" s="100" t="s">
        <v>29</v>
      </c>
      <c r="C31" s="126">
        <f>SUM(C16:C29)</f>
        <v>4860</v>
      </c>
      <c r="D31" s="90">
        <f>SUM(D14:D30)</f>
        <v>5730</v>
      </c>
      <c r="E31" s="90">
        <f>SUM(E14:E30)</f>
        <v>14850</v>
      </c>
      <c r="G31" s="318">
        <f t="shared" si="0"/>
        <v>1.5916230366492146</v>
      </c>
    </row>
    <row r="32" spans="1:7" x14ac:dyDescent="0.3">
      <c r="A32" s="118"/>
      <c r="B32" s="83"/>
      <c r="C32" s="51"/>
      <c r="G32" s="289" t="str">
        <f t="shared" si="0"/>
        <v/>
      </c>
    </row>
    <row r="33" spans="1:7" ht="21" x14ac:dyDescent="0.45">
      <c r="A33" s="298" t="s">
        <v>157</v>
      </c>
      <c r="B33" s="298"/>
      <c r="C33" s="129" t="e">
        <f>SUM(C10+C31+#REF!+#REF!)</f>
        <v>#REF!</v>
      </c>
      <c r="D33" s="75">
        <f>D31+D10</f>
        <v>83460</v>
      </c>
      <c r="E33" s="75">
        <f>E31+E10</f>
        <v>92360</v>
      </c>
      <c r="G33" s="318">
        <f t="shared" si="0"/>
        <v>0.10663791037622813</v>
      </c>
    </row>
  </sheetData>
  <mergeCells count="6">
    <mergeCell ref="A33:B33"/>
    <mergeCell ref="A1:C1"/>
    <mergeCell ref="A2:C2"/>
    <mergeCell ref="A3:C3"/>
    <mergeCell ref="A4:B4"/>
    <mergeCell ref="A15:B15"/>
  </mergeCells>
  <printOptions horizontalCentered="1" gridLines="1"/>
  <pageMargins left="0.7" right="0.7" top="0.75" bottom="0.75" header="0.3" footer="0.3"/>
  <pageSetup paperSize="5" scale="85" fitToHeight="0" orientation="portrait" r:id="rId1"/>
  <headerFooter>
    <oddFooter>&amp;R&amp;"-,Bold Italic"City of Blytheville 2026 Budget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9"/>
  <sheetViews>
    <sheetView topLeftCell="A3" zoomScaleNormal="100" workbookViewId="0">
      <selection activeCell="F23" activeCellId="4" sqref="F11 F15 F16 F21 F23"/>
    </sheetView>
  </sheetViews>
  <sheetFormatPr defaultRowHeight="18.75" x14ac:dyDescent="0.3"/>
  <cols>
    <col min="1" max="1" width="13.5703125" style="53" customWidth="1"/>
    <col min="2" max="2" width="30.5703125" style="53" customWidth="1"/>
    <col min="3" max="3" width="19.5703125" style="53" customWidth="1"/>
    <col min="4" max="4" width="19.5703125" style="236" customWidth="1"/>
    <col min="5" max="5" width="3" style="53" customWidth="1"/>
    <col min="6" max="6" width="10.42578125" style="53" bestFit="1" customWidth="1"/>
    <col min="7" max="255" width="9.140625" style="53"/>
    <col min="256" max="256" width="27" style="53" customWidth="1"/>
    <col min="257" max="257" width="15.85546875" style="53" customWidth="1"/>
    <col min="258" max="258" width="28.7109375" style="53" customWidth="1"/>
    <col min="259" max="511" width="9.140625" style="53"/>
    <col min="512" max="512" width="27" style="53" customWidth="1"/>
    <col min="513" max="513" width="15.85546875" style="53" customWidth="1"/>
    <col min="514" max="514" width="28.7109375" style="53" customWidth="1"/>
    <col min="515" max="767" width="9.140625" style="53"/>
    <col min="768" max="768" width="27" style="53" customWidth="1"/>
    <col min="769" max="769" width="15.85546875" style="53" customWidth="1"/>
    <col min="770" max="770" width="28.7109375" style="53" customWidth="1"/>
    <col min="771" max="1023" width="9.140625" style="53"/>
    <col min="1024" max="1024" width="27" style="53" customWidth="1"/>
    <col min="1025" max="1025" width="15.85546875" style="53" customWidth="1"/>
    <col min="1026" max="1026" width="28.7109375" style="53" customWidth="1"/>
    <col min="1027" max="1279" width="9.140625" style="53"/>
    <col min="1280" max="1280" width="27" style="53" customWidth="1"/>
    <col min="1281" max="1281" width="15.85546875" style="53" customWidth="1"/>
    <col min="1282" max="1282" width="28.7109375" style="53" customWidth="1"/>
    <col min="1283" max="1535" width="9.140625" style="53"/>
    <col min="1536" max="1536" width="27" style="53" customWidth="1"/>
    <col min="1537" max="1537" width="15.85546875" style="53" customWidth="1"/>
    <col min="1538" max="1538" width="28.7109375" style="53" customWidth="1"/>
    <col min="1539" max="1791" width="9.140625" style="53"/>
    <col min="1792" max="1792" width="27" style="53" customWidth="1"/>
    <col min="1793" max="1793" width="15.85546875" style="53" customWidth="1"/>
    <col min="1794" max="1794" width="28.7109375" style="53" customWidth="1"/>
    <col min="1795" max="2047" width="9.140625" style="53"/>
    <col min="2048" max="2048" width="27" style="53" customWidth="1"/>
    <col min="2049" max="2049" width="15.85546875" style="53" customWidth="1"/>
    <col min="2050" max="2050" width="28.7109375" style="53" customWidth="1"/>
    <col min="2051" max="2303" width="9.140625" style="53"/>
    <col min="2304" max="2304" width="27" style="53" customWidth="1"/>
    <col min="2305" max="2305" width="15.85546875" style="53" customWidth="1"/>
    <col min="2306" max="2306" width="28.7109375" style="53" customWidth="1"/>
    <col min="2307" max="2559" width="9.140625" style="53"/>
    <col min="2560" max="2560" width="27" style="53" customWidth="1"/>
    <col min="2561" max="2561" width="15.85546875" style="53" customWidth="1"/>
    <col min="2562" max="2562" width="28.7109375" style="53" customWidth="1"/>
    <col min="2563" max="2815" width="9.140625" style="53"/>
    <col min="2816" max="2816" width="27" style="53" customWidth="1"/>
    <col min="2817" max="2817" width="15.85546875" style="53" customWidth="1"/>
    <col min="2818" max="2818" width="28.7109375" style="53" customWidth="1"/>
    <col min="2819" max="3071" width="9.140625" style="53"/>
    <col min="3072" max="3072" width="27" style="53" customWidth="1"/>
    <col min="3073" max="3073" width="15.85546875" style="53" customWidth="1"/>
    <col min="3074" max="3074" width="28.7109375" style="53" customWidth="1"/>
    <col min="3075" max="3327" width="9.140625" style="53"/>
    <col min="3328" max="3328" width="27" style="53" customWidth="1"/>
    <col min="3329" max="3329" width="15.85546875" style="53" customWidth="1"/>
    <col min="3330" max="3330" width="28.7109375" style="53" customWidth="1"/>
    <col min="3331" max="3583" width="9.140625" style="53"/>
    <col min="3584" max="3584" width="27" style="53" customWidth="1"/>
    <col min="3585" max="3585" width="15.85546875" style="53" customWidth="1"/>
    <col min="3586" max="3586" width="28.7109375" style="53" customWidth="1"/>
    <col min="3587" max="3839" width="9.140625" style="53"/>
    <col min="3840" max="3840" width="27" style="53" customWidth="1"/>
    <col min="3841" max="3841" width="15.85546875" style="53" customWidth="1"/>
    <col min="3842" max="3842" width="28.7109375" style="53" customWidth="1"/>
    <col min="3843" max="4095" width="9.140625" style="53"/>
    <col min="4096" max="4096" width="27" style="53" customWidth="1"/>
    <col min="4097" max="4097" width="15.85546875" style="53" customWidth="1"/>
    <col min="4098" max="4098" width="28.7109375" style="53" customWidth="1"/>
    <col min="4099" max="4351" width="9.140625" style="53"/>
    <col min="4352" max="4352" width="27" style="53" customWidth="1"/>
    <col min="4353" max="4353" width="15.85546875" style="53" customWidth="1"/>
    <col min="4354" max="4354" width="28.7109375" style="53" customWidth="1"/>
    <col min="4355" max="4607" width="9.140625" style="53"/>
    <col min="4608" max="4608" width="27" style="53" customWidth="1"/>
    <col min="4609" max="4609" width="15.85546875" style="53" customWidth="1"/>
    <col min="4610" max="4610" width="28.7109375" style="53" customWidth="1"/>
    <col min="4611" max="4863" width="9.140625" style="53"/>
    <col min="4864" max="4864" width="27" style="53" customWidth="1"/>
    <col min="4865" max="4865" width="15.85546875" style="53" customWidth="1"/>
    <col min="4866" max="4866" width="28.7109375" style="53" customWidth="1"/>
    <col min="4867" max="5119" width="9.140625" style="53"/>
    <col min="5120" max="5120" width="27" style="53" customWidth="1"/>
    <col min="5121" max="5121" width="15.85546875" style="53" customWidth="1"/>
    <col min="5122" max="5122" width="28.7109375" style="53" customWidth="1"/>
    <col min="5123" max="5375" width="9.140625" style="53"/>
    <col min="5376" max="5376" width="27" style="53" customWidth="1"/>
    <col min="5377" max="5377" width="15.85546875" style="53" customWidth="1"/>
    <col min="5378" max="5378" width="28.7109375" style="53" customWidth="1"/>
    <col min="5379" max="5631" width="9.140625" style="53"/>
    <col min="5632" max="5632" width="27" style="53" customWidth="1"/>
    <col min="5633" max="5633" width="15.85546875" style="53" customWidth="1"/>
    <col min="5634" max="5634" width="28.7109375" style="53" customWidth="1"/>
    <col min="5635" max="5887" width="9.140625" style="53"/>
    <col min="5888" max="5888" width="27" style="53" customWidth="1"/>
    <col min="5889" max="5889" width="15.85546875" style="53" customWidth="1"/>
    <col min="5890" max="5890" width="28.7109375" style="53" customWidth="1"/>
    <col min="5891" max="6143" width="9.140625" style="53"/>
    <col min="6144" max="6144" width="27" style="53" customWidth="1"/>
    <col min="6145" max="6145" width="15.85546875" style="53" customWidth="1"/>
    <col min="6146" max="6146" width="28.7109375" style="53" customWidth="1"/>
    <col min="6147" max="6399" width="9.140625" style="53"/>
    <col min="6400" max="6400" width="27" style="53" customWidth="1"/>
    <col min="6401" max="6401" width="15.85546875" style="53" customWidth="1"/>
    <col min="6402" max="6402" width="28.7109375" style="53" customWidth="1"/>
    <col min="6403" max="6655" width="9.140625" style="53"/>
    <col min="6656" max="6656" width="27" style="53" customWidth="1"/>
    <col min="6657" max="6657" width="15.85546875" style="53" customWidth="1"/>
    <col min="6658" max="6658" width="28.7109375" style="53" customWidth="1"/>
    <col min="6659" max="6911" width="9.140625" style="53"/>
    <col min="6912" max="6912" width="27" style="53" customWidth="1"/>
    <col min="6913" max="6913" width="15.85546875" style="53" customWidth="1"/>
    <col min="6914" max="6914" width="28.7109375" style="53" customWidth="1"/>
    <col min="6915" max="7167" width="9.140625" style="53"/>
    <col min="7168" max="7168" width="27" style="53" customWidth="1"/>
    <col min="7169" max="7169" width="15.85546875" style="53" customWidth="1"/>
    <col min="7170" max="7170" width="28.7109375" style="53" customWidth="1"/>
    <col min="7171" max="7423" width="9.140625" style="53"/>
    <col min="7424" max="7424" width="27" style="53" customWidth="1"/>
    <col min="7425" max="7425" width="15.85546875" style="53" customWidth="1"/>
    <col min="7426" max="7426" width="28.7109375" style="53" customWidth="1"/>
    <col min="7427" max="7679" width="9.140625" style="53"/>
    <col min="7680" max="7680" width="27" style="53" customWidth="1"/>
    <col min="7681" max="7681" width="15.85546875" style="53" customWidth="1"/>
    <col min="7682" max="7682" width="28.7109375" style="53" customWidth="1"/>
    <col min="7683" max="7935" width="9.140625" style="53"/>
    <col min="7936" max="7936" width="27" style="53" customWidth="1"/>
    <col min="7937" max="7937" width="15.85546875" style="53" customWidth="1"/>
    <col min="7938" max="7938" width="28.7109375" style="53" customWidth="1"/>
    <col min="7939" max="8191" width="9.140625" style="53"/>
    <col min="8192" max="8192" width="27" style="53" customWidth="1"/>
    <col min="8193" max="8193" width="15.85546875" style="53" customWidth="1"/>
    <col min="8194" max="8194" width="28.7109375" style="53" customWidth="1"/>
    <col min="8195" max="8447" width="9.140625" style="53"/>
    <col min="8448" max="8448" width="27" style="53" customWidth="1"/>
    <col min="8449" max="8449" width="15.85546875" style="53" customWidth="1"/>
    <col min="8450" max="8450" width="28.7109375" style="53" customWidth="1"/>
    <col min="8451" max="8703" width="9.140625" style="53"/>
    <col min="8704" max="8704" width="27" style="53" customWidth="1"/>
    <col min="8705" max="8705" width="15.85546875" style="53" customWidth="1"/>
    <col min="8706" max="8706" width="28.7109375" style="53" customWidth="1"/>
    <col min="8707" max="8959" width="9.140625" style="53"/>
    <col min="8960" max="8960" width="27" style="53" customWidth="1"/>
    <col min="8961" max="8961" width="15.85546875" style="53" customWidth="1"/>
    <col min="8962" max="8962" width="28.7109375" style="53" customWidth="1"/>
    <col min="8963" max="9215" width="9.140625" style="53"/>
    <col min="9216" max="9216" width="27" style="53" customWidth="1"/>
    <col min="9217" max="9217" width="15.85546875" style="53" customWidth="1"/>
    <col min="9218" max="9218" width="28.7109375" style="53" customWidth="1"/>
    <col min="9219" max="9471" width="9.140625" style="53"/>
    <col min="9472" max="9472" width="27" style="53" customWidth="1"/>
    <col min="9473" max="9473" width="15.85546875" style="53" customWidth="1"/>
    <col min="9474" max="9474" width="28.7109375" style="53" customWidth="1"/>
    <col min="9475" max="9727" width="9.140625" style="53"/>
    <col min="9728" max="9728" width="27" style="53" customWidth="1"/>
    <col min="9729" max="9729" width="15.85546875" style="53" customWidth="1"/>
    <col min="9730" max="9730" width="28.7109375" style="53" customWidth="1"/>
    <col min="9731" max="9983" width="9.140625" style="53"/>
    <col min="9984" max="9984" width="27" style="53" customWidth="1"/>
    <col min="9985" max="9985" width="15.85546875" style="53" customWidth="1"/>
    <col min="9986" max="9986" width="28.7109375" style="53" customWidth="1"/>
    <col min="9987" max="10239" width="9.140625" style="53"/>
    <col min="10240" max="10240" width="27" style="53" customWidth="1"/>
    <col min="10241" max="10241" width="15.85546875" style="53" customWidth="1"/>
    <col min="10242" max="10242" width="28.7109375" style="53" customWidth="1"/>
    <col min="10243" max="10495" width="9.140625" style="53"/>
    <col min="10496" max="10496" width="27" style="53" customWidth="1"/>
    <col min="10497" max="10497" width="15.85546875" style="53" customWidth="1"/>
    <col min="10498" max="10498" width="28.7109375" style="53" customWidth="1"/>
    <col min="10499" max="10751" width="9.140625" style="53"/>
    <col min="10752" max="10752" width="27" style="53" customWidth="1"/>
    <col min="10753" max="10753" width="15.85546875" style="53" customWidth="1"/>
    <col min="10754" max="10754" width="28.7109375" style="53" customWidth="1"/>
    <col min="10755" max="11007" width="9.140625" style="53"/>
    <col min="11008" max="11008" width="27" style="53" customWidth="1"/>
    <col min="11009" max="11009" width="15.85546875" style="53" customWidth="1"/>
    <col min="11010" max="11010" width="28.7109375" style="53" customWidth="1"/>
    <col min="11011" max="11263" width="9.140625" style="53"/>
    <col min="11264" max="11264" width="27" style="53" customWidth="1"/>
    <col min="11265" max="11265" width="15.85546875" style="53" customWidth="1"/>
    <col min="11266" max="11266" width="28.7109375" style="53" customWidth="1"/>
    <col min="11267" max="11519" width="9.140625" style="53"/>
    <col min="11520" max="11520" width="27" style="53" customWidth="1"/>
    <col min="11521" max="11521" width="15.85546875" style="53" customWidth="1"/>
    <col min="11522" max="11522" width="28.7109375" style="53" customWidth="1"/>
    <col min="11523" max="11775" width="9.140625" style="53"/>
    <col min="11776" max="11776" width="27" style="53" customWidth="1"/>
    <col min="11777" max="11777" width="15.85546875" style="53" customWidth="1"/>
    <col min="11778" max="11778" width="28.7109375" style="53" customWidth="1"/>
    <col min="11779" max="12031" width="9.140625" style="53"/>
    <col min="12032" max="12032" width="27" style="53" customWidth="1"/>
    <col min="12033" max="12033" width="15.85546875" style="53" customWidth="1"/>
    <col min="12034" max="12034" width="28.7109375" style="53" customWidth="1"/>
    <col min="12035" max="12287" width="9.140625" style="53"/>
    <col min="12288" max="12288" width="27" style="53" customWidth="1"/>
    <col min="12289" max="12289" width="15.85546875" style="53" customWidth="1"/>
    <col min="12290" max="12290" width="28.7109375" style="53" customWidth="1"/>
    <col min="12291" max="12543" width="9.140625" style="53"/>
    <col min="12544" max="12544" width="27" style="53" customWidth="1"/>
    <col min="12545" max="12545" width="15.85546875" style="53" customWidth="1"/>
    <col min="12546" max="12546" width="28.7109375" style="53" customWidth="1"/>
    <col min="12547" max="12799" width="9.140625" style="53"/>
    <col min="12800" max="12800" width="27" style="53" customWidth="1"/>
    <col min="12801" max="12801" width="15.85546875" style="53" customWidth="1"/>
    <col min="12802" max="12802" width="28.7109375" style="53" customWidth="1"/>
    <col min="12803" max="13055" width="9.140625" style="53"/>
    <col min="13056" max="13056" width="27" style="53" customWidth="1"/>
    <col min="13057" max="13057" width="15.85546875" style="53" customWidth="1"/>
    <col min="13058" max="13058" width="28.7109375" style="53" customWidth="1"/>
    <col min="13059" max="13311" width="9.140625" style="53"/>
    <col min="13312" max="13312" width="27" style="53" customWidth="1"/>
    <col min="13313" max="13313" width="15.85546875" style="53" customWidth="1"/>
    <col min="13314" max="13314" width="28.7109375" style="53" customWidth="1"/>
    <col min="13315" max="13567" width="9.140625" style="53"/>
    <col min="13568" max="13568" width="27" style="53" customWidth="1"/>
    <col min="13569" max="13569" width="15.85546875" style="53" customWidth="1"/>
    <col min="13570" max="13570" width="28.7109375" style="53" customWidth="1"/>
    <col min="13571" max="13823" width="9.140625" style="53"/>
    <col min="13824" max="13824" width="27" style="53" customWidth="1"/>
    <col min="13825" max="13825" width="15.85546875" style="53" customWidth="1"/>
    <col min="13826" max="13826" width="28.7109375" style="53" customWidth="1"/>
    <col min="13827" max="14079" width="9.140625" style="53"/>
    <col min="14080" max="14080" width="27" style="53" customWidth="1"/>
    <col min="14081" max="14081" width="15.85546875" style="53" customWidth="1"/>
    <col min="14082" max="14082" width="28.7109375" style="53" customWidth="1"/>
    <col min="14083" max="14335" width="9.140625" style="53"/>
    <col min="14336" max="14336" width="27" style="53" customWidth="1"/>
    <col min="14337" max="14337" width="15.85546875" style="53" customWidth="1"/>
    <col min="14338" max="14338" width="28.7109375" style="53" customWidth="1"/>
    <col min="14339" max="14591" width="9.140625" style="53"/>
    <col min="14592" max="14592" width="27" style="53" customWidth="1"/>
    <col min="14593" max="14593" width="15.85546875" style="53" customWidth="1"/>
    <col min="14594" max="14594" width="28.7109375" style="53" customWidth="1"/>
    <col min="14595" max="14847" width="9.140625" style="53"/>
    <col min="14848" max="14848" width="27" style="53" customWidth="1"/>
    <col min="14849" max="14849" width="15.85546875" style="53" customWidth="1"/>
    <col min="14850" max="14850" width="28.7109375" style="53" customWidth="1"/>
    <col min="14851" max="15103" width="9.140625" style="53"/>
    <col min="15104" max="15104" width="27" style="53" customWidth="1"/>
    <col min="15105" max="15105" width="15.85546875" style="53" customWidth="1"/>
    <col min="15106" max="15106" width="28.7109375" style="53" customWidth="1"/>
    <col min="15107" max="15359" width="9.140625" style="53"/>
    <col min="15360" max="15360" width="27" style="53" customWidth="1"/>
    <col min="15361" max="15361" width="15.85546875" style="53" customWidth="1"/>
    <col min="15362" max="15362" width="28.7109375" style="53" customWidth="1"/>
    <col min="15363" max="15615" width="9.140625" style="53"/>
    <col min="15616" max="15616" width="27" style="53" customWidth="1"/>
    <col min="15617" max="15617" width="15.85546875" style="53" customWidth="1"/>
    <col min="15618" max="15618" width="28.7109375" style="53" customWidth="1"/>
    <col min="15619" max="15871" width="9.140625" style="53"/>
    <col min="15872" max="15872" width="27" style="53" customWidth="1"/>
    <col min="15873" max="15873" width="15.85546875" style="53" customWidth="1"/>
    <col min="15874" max="15874" width="28.7109375" style="53" customWidth="1"/>
    <col min="15875" max="16127" width="9.140625" style="53"/>
    <col min="16128" max="16128" width="27" style="53" customWidth="1"/>
    <col min="16129" max="16129" width="15.85546875" style="53" customWidth="1"/>
    <col min="16130" max="16130" width="28.7109375" style="53" customWidth="1"/>
    <col min="16131" max="16384" width="9.140625" style="53"/>
  </cols>
  <sheetData>
    <row r="1" spans="1:6" x14ac:dyDescent="0.3">
      <c r="A1" s="303" t="s">
        <v>205</v>
      </c>
      <c r="B1" s="303"/>
    </row>
    <row r="2" spans="1:6" x14ac:dyDescent="0.3">
      <c r="A2" s="303" t="s">
        <v>206</v>
      </c>
      <c r="B2" s="303"/>
    </row>
    <row r="3" spans="1:6" x14ac:dyDescent="0.3">
      <c r="A3" s="304"/>
      <c r="B3" s="304"/>
    </row>
    <row r="4" spans="1:6" x14ac:dyDescent="0.3">
      <c r="A4" s="303" t="s">
        <v>49</v>
      </c>
      <c r="B4" s="303"/>
      <c r="C4" s="240">
        <v>2025</v>
      </c>
      <c r="D4" s="240">
        <v>2026</v>
      </c>
      <c r="F4" s="292" t="s">
        <v>59</v>
      </c>
    </row>
    <row r="5" spans="1:6" x14ac:dyDescent="0.3">
      <c r="A5" s="53" t="s">
        <v>210</v>
      </c>
      <c r="B5" s="53" t="s">
        <v>89</v>
      </c>
      <c r="C5" s="236">
        <v>58840</v>
      </c>
      <c r="D5" s="236">
        <v>56283</v>
      </c>
      <c r="F5" s="289">
        <f>IF(D5-C5=0,"",(D5-C5)/C5)</f>
        <v>-4.3456832087015639E-2</v>
      </c>
    </row>
    <row r="6" spans="1:6" x14ac:dyDescent="0.3">
      <c r="A6" s="53" t="s">
        <v>209</v>
      </c>
      <c r="B6" s="53" t="s">
        <v>86</v>
      </c>
      <c r="C6" s="236">
        <v>4502</v>
      </c>
      <c r="D6" s="236">
        <v>4306</v>
      </c>
      <c r="F6" s="289">
        <f t="shared" ref="F6:F27" si="0">IF(D6-C6=0,"",(D6-C6)/C6)</f>
        <v>-4.3536206130608615E-2</v>
      </c>
    </row>
    <row r="7" spans="1:6" x14ac:dyDescent="0.3">
      <c r="A7" s="53" t="s">
        <v>208</v>
      </c>
      <c r="B7" s="53" t="s">
        <v>80</v>
      </c>
      <c r="C7" s="236">
        <v>6088</v>
      </c>
      <c r="D7" s="236">
        <v>6228</v>
      </c>
      <c r="F7" s="289">
        <f t="shared" si="0"/>
        <v>2.2996057818659658E-2</v>
      </c>
    </row>
    <row r="8" spans="1:6" x14ac:dyDescent="0.3">
      <c r="A8" s="53" t="s">
        <v>207</v>
      </c>
      <c r="B8" s="53" t="s">
        <v>78</v>
      </c>
      <c r="C8" s="236">
        <v>42755</v>
      </c>
      <c r="D8" s="236">
        <v>42755</v>
      </c>
      <c r="F8" s="289" t="str">
        <f t="shared" si="0"/>
        <v/>
      </c>
    </row>
    <row r="9" spans="1:6" x14ac:dyDescent="0.3">
      <c r="B9" s="53" t="s">
        <v>284</v>
      </c>
      <c r="C9" s="236">
        <v>110</v>
      </c>
      <c r="D9" s="236">
        <v>100</v>
      </c>
      <c r="F9" s="289">
        <f t="shared" si="0"/>
        <v>-9.0909090909090912E-2</v>
      </c>
    </row>
    <row r="10" spans="1:6" x14ac:dyDescent="0.3">
      <c r="A10" s="53" t="s">
        <v>218</v>
      </c>
      <c r="B10" s="53" t="s">
        <v>144</v>
      </c>
      <c r="C10" s="236">
        <v>1500</v>
      </c>
      <c r="D10" s="236">
        <v>1500</v>
      </c>
      <c r="F10" s="289" t="str">
        <f t="shared" si="0"/>
        <v/>
      </c>
    </row>
    <row r="11" spans="1:6" ht="23.65" customHeight="1" x14ac:dyDescent="0.3">
      <c r="A11" s="53" t="s">
        <v>219</v>
      </c>
      <c r="B11" s="53" t="s">
        <v>178</v>
      </c>
      <c r="C11" s="236">
        <v>100</v>
      </c>
      <c r="D11" s="236">
        <v>500</v>
      </c>
      <c r="F11" s="318">
        <f t="shared" si="0"/>
        <v>4</v>
      </c>
    </row>
    <row r="12" spans="1:6" ht="23.65" customHeight="1" x14ac:dyDescent="0.3">
      <c r="A12" s="130"/>
      <c r="B12" s="132" t="s">
        <v>29</v>
      </c>
      <c r="C12" s="237">
        <f>SUM(C5:C11)</f>
        <v>113895</v>
      </c>
      <c r="D12" s="237">
        <f>SUM(D5:D11)</f>
        <v>111672</v>
      </c>
      <c r="F12" s="289">
        <f t="shared" si="0"/>
        <v>-1.9517977084156458E-2</v>
      </c>
    </row>
    <row r="13" spans="1:6" x14ac:dyDescent="0.3">
      <c r="A13" s="83"/>
      <c r="B13" s="83"/>
      <c r="C13" s="236"/>
      <c r="F13" s="289" t="str">
        <f t="shared" si="0"/>
        <v/>
      </c>
    </row>
    <row r="14" spans="1:6" ht="19.149999999999999" customHeight="1" x14ac:dyDescent="0.3">
      <c r="A14" s="303" t="s">
        <v>95</v>
      </c>
      <c r="B14" s="303"/>
      <c r="C14" s="236"/>
      <c r="F14" s="289" t="str">
        <f t="shared" si="0"/>
        <v/>
      </c>
    </row>
    <row r="15" spans="1:6" x14ac:dyDescent="0.3">
      <c r="A15" s="53" t="s">
        <v>215</v>
      </c>
      <c r="B15" s="53" t="s">
        <v>110</v>
      </c>
      <c r="C15" s="236">
        <v>1200</v>
      </c>
      <c r="D15" s="236">
        <v>1000</v>
      </c>
      <c r="F15" s="318">
        <f t="shared" si="0"/>
        <v>-0.16666666666666666</v>
      </c>
    </row>
    <row r="16" spans="1:6" x14ac:dyDescent="0.3">
      <c r="B16" s="53" t="s">
        <v>136</v>
      </c>
      <c r="C16" s="236">
        <v>200</v>
      </c>
      <c r="D16" s="236">
        <v>100</v>
      </c>
      <c r="F16" s="318">
        <f t="shared" si="0"/>
        <v>-0.5</v>
      </c>
    </row>
    <row r="17" spans="1:6" x14ac:dyDescent="0.3">
      <c r="A17" s="53" t="s">
        <v>211</v>
      </c>
      <c r="B17" s="53" t="s">
        <v>92</v>
      </c>
      <c r="C17" s="236">
        <v>175</v>
      </c>
      <c r="D17" s="236">
        <v>175</v>
      </c>
      <c r="F17" s="289" t="str">
        <f t="shared" si="0"/>
        <v/>
      </c>
    </row>
    <row r="18" spans="1:6" x14ac:dyDescent="0.3">
      <c r="A18" s="53" t="s">
        <v>213</v>
      </c>
      <c r="B18" s="53" t="s">
        <v>103</v>
      </c>
      <c r="C18" s="236">
        <v>1000</v>
      </c>
      <c r="D18" s="236">
        <v>1000</v>
      </c>
      <c r="F18" s="289" t="str">
        <f t="shared" si="0"/>
        <v/>
      </c>
    </row>
    <row r="19" spans="1:6" x14ac:dyDescent="0.3">
      <c r="A19" s="53" t="s">
        <v>948</v>
      </c>
      <c r="B19" s="53" t="s">
        <v>134</v>
      </c>
      <c r="C19" s="236" t="s">
        <v>23</v>
      </c>
      <c r="F19" s="289"/>
    </row>
    <row r="20" spans="1:6" x14ac:dyDescent="0.3">
      <c r="A20" s="53" t="s">
        <v>214</v>
      </c>
      <c r="B20" s="53" t="s">
        <v>106</v>
      </c>
      <c r="C20" s="236">
        <v>4200</v>
      </c>
      <c r="D20" s="236">
        <v>4000</v>
      </c>
      <c r="F20" s="289">
        <f t="shared" si="0"/>
        <v>-4.7619047619047616E-2</v>
      </c>
    </row>
    <row r="21" spans="1:6" x14ac:dyDescent="0.3">
      <c r="A21" s="53" t="s">
        <v>216</v>
      </c>
      <c r="B21" s="53" t="s">
        <v>125</v>
      </c>
      <c r="C21" s="236">
        <v>200</v>
      </c>
      <c r="D21" s="236">
        <v>175</v>
      </c>
      <c r="F21" s="318">
        <f t="shared" si="0"/>
        <v>-0.125</v>
      </c>
    </row>
    <row r="22" spans="1:6" x14ac:dyDescent="0.3">
      <c r="A22" s="53" t="s">
        <v>217</v>
      </c>
      <c r="B22" s="53" t="s">
        <v>130</v>
      </c>
      <c r="C22" s="236">
        <v>75</v>
      </c>
      <c r="D22" s="236">
        <v>75</v>
      </c>
      <c r="F22" s="289" t="str">
        <f t="shared" si="0"/>
        <v/>
      </c>
    </row>
    <row r="23" spans="1:6" x14ac:dyDescent="0.3">
      <c r="A23" s="53" t="s">
        <v>212</v>
      </c>
      <c r="B23" s="53" t="s">
        <v>94</v>
      </c>
      <c r="C23" s="236">
        <v>200</v>
      </c>
      <c r="D23" s="236">
        <v>100</v>
      </c>
      <c r="F23" s="318">
        <f t="shared" si="0"/>
        <v>-0.5</v>
      </c>
    </row>
    <row r="24" spans="1:6" ht="21" x14ac:dyDescent="0.45">
      <c r="A24" s="131"/>
      <c r="B24" s="132" t="s">
        <v>29</v>
      </c>
      <c r="C24" s="238">
        <f>SUM(C15:C23)</f>
        <v>7250</v>
      </c>
      <c r="D24" s="238">
        <f>SUM(D15:D23)</f>
        <v>6625</v>
      </c>
      <c r="F24" s="289">
        <f t="shared" si="0"/>
        <v>-8.6206896551724144E-2</v>
      </c>
    </row>
    <row r="25" spans="1:6" x14ac:dyDescent="0.3">
      <c r="A25" s="83"/>
      <c r="B25" s="83"/>
      <c r="C25" s="236"/>
      <c r="F25" s="289" t="str">
        <f t="shared" si="0"/>
        <v/>
      </c>
    </row>
    <row r="26" spans="1:6" x14ac:dyDescent="0.3">
      <c r="A26" s="83"/>
      <c r="B26" s="83"/>
      <c r="C26" s="236"/>
      <c r="F26" s="289" t="str">
        <f t="shared" si="0"/>
        <v/>
      </c>
    </row>
    <row r="27" spans="1:6" ht="21" x14ac:dyDescent="0.45">
      <c r="A27" s="302" t="s">
        <v>157</v>
      </c>
      <c r="B27" s="302"/>
      <c r="C27" s="239">
        <f>SUM(C12,C24)</f>
        <v>121145</v>
      </c>
      <c r="D27" s="239">
        <f>SUM(D12,D24)</f>
        <v>118297</v>
      </c>
      <c r="F27" s="289">
        <f t="shared" si="0"/>
        <v>-2.3509018118783278E-2</v>
      </c>
    </row>
    <row r="28" spans="1:6" ht="12.75" hidden="1" customHeight="1" x14ac:dyDescent="0.3"/>
    <row r="29" spans="1:6" ht="12.75" hidden="1" customHeight="1" x14ac:dyDescent="0.3"/>
  </sheetData>
  <mergeCells count="6">
    <mergeCell ref="A27:B27"/>
    <mergeCell ref="A1:B1"/>
    <mergeCell ref="A2:B2"/>
    <mergeCell ref="A14:B14"/>
    <mergeCell ref="A3:B3"/>
    <mergeCell ref="A4:B4"/>
  </mergeCells>
  <printOptions horizontalCentered="1" gridLines="1"/>
  <pageMargins left="0.7" right="0.7" top="0.75" bottom="0.75" header="0.3" footer="0.3"/>
  <pageSetup paperSize="5" scale="93" fitToHeight="0" orientation="portrait" r:id="rId1"/>
  <headerFooter>
    <oddFooter>&amp;R&amp;"-,Bold Italic"City of Blytheville 2026 Budget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</vt:i4>
      </vt:variant>
    </vt:vector>
  </HeadingPairs>
  <TitlesOfParts>
    <vt:vector size="32" baseType="lpstr">
      <vt:lpstr>Cover</vt:lpstr>
      <vt:lpstr>Budget Summary</vt:lpstr>
      <vt:lpstr>Revenues Cover</vt:lpstr>
      <vt:lpstr>Revenues</vt:lpstr>
      <vt:lpstr>Expenses</vt:lpstr>
      <vt:lpstr>Gen Admin</vt:lpstr>
      <vt:lpstr>Finance</vt:lpstr>
      <vt:lpstr>Collector</vt:lpstr>
      <vt:lpstr>City Clerk</vt:lpstr>
      <vt:lpstr>Municipal Court</vt:lpstr>
      <vt:lpstr>Police Dept</vt:lpstr>
      <vt:lpstr>Animal Control</vt:lpstr>
      <vt:lpstr>Fire</vt:lpstr>
      <vt:lpstr>Code Enforcement</vt:lpstr>
      <vt:lpstr>Sportsplex</vt:lpstr>
      <vt:lpstr>Delta Gateway</vt:lpstr>
      <vt:lpstr>Ritz</vt:lpstr>
      <vt:lpstr>Shop</vt:lpstr>
      <vt:lpstr>Streets</vt:lpstr>
      <vt:lpstr>Sanitation</vt:lpstr>
      <vt:lpstr>Transfer Sta</vt:lpstr>
      <vt:lpstr>Signs and Signals</vt:lpstr>
      <vt:lpstr>Wastewater</vt:lpstr>
      <vt:lpstr>Thunder Bayou</vt:lpstr>
      <vt:lpstr>Parks-Pool</vt:lpstr>
      <vt:lpstr>Waterworks</vt:lpstr>
      <vt:lpstr>City Atty</vt:lpstr>
      <vt:lpstr>Appendix A</vt:lpstr>
      <vt:lpstr>Airport</vt:lpstr>
      <vt:lpstr>CATPC</vt:lpstr>
      <vt:lpstr>Cover!Print_Area</vt:lpstr>
      <vt:lpstr>Revenues!Print_Titles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</dc:creator>
  <cp:lastModifiedBy>Matt Perrin</cp:lastModifiedBy>
  <cp:lastPrinted>2025-10-20T14:39:02Z</cp:lastPrinted>
  <dcterms:created xsi:type="dcterms:W3CDTF">2013-11-27T22:45:44Z</dcterms:created>
  <dcterms:modified xsi:type="dcterms:W3CDTF">2025-11-15T15:43:14Z</dcterms:modified>
</cp:coreProperties>
</file>